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ระเมินตัวชี้วัด\รอบที่1ปี67\"/>
    </mc:Choice>
  </mc:AlternateContent>
  <xr:revisionPtr revIDLastSave="0" documentId="13_ncr:1_{47AFBCC1-4982-4E12-A067-BE35414F52ED}" xr6:coauthVersionLast="47" xr6:coauthVersionMax="47" xr10:uidLastSave="{00000000-0000-0000-0000-000000000000}"/>
  <bookViews>
    <workbookView xWindow="-120" yWindow="-120" windowWidth="29040" windowHeight="15840" tabRatio="844" xr2:uid="{00000000-000D-0000-FFFF-FFFF00000000}"/>
  </bookViews>
  <sheets>
    <sheet name="ปก" sheetId="7" r:id="rId1"/>
    <sheet name="สารบัญ " sheetId="27" r:id="rId2"/>
    <sheet name="รวมพืชอายุสั้น 66" sheetId="28" r:id="rId3"/>
    <sheet name="รวมพืชอายุยาว 66" sheetId="29" r:id="rId4"/>
    <sheet name="ข้าวนาปี" sheetId="9" r:id="rId5"/>
    <sheet name="มันสำปะหลัง" sheetId="11" r:id="rId6"/>
    <sheet name="ข้าวโพดเลี้ยงสัตว์" sheetId="12" r:id="rId7"/>
    <sheet name="ถั่วพร้า" sheetId="32" r:id="rId8"/>
    <sheet name="ปอเทือง" sheetId="33" r:id="rId9"/>
    <sheet name="ถั่วเขียวผิวมัน" sheetId="34" r:id="rId10"/>
    <sheet name="ข้าวโพดฝักสด" sheetId="19" r:id="rId11"/>
    <sheet name="ถั่วฝักยาว" sheetId="38" r:id="rId12"/>
    <sheet name="แตงโมเนื้อ" sheetId="36" r:id="rId13"/>
    <sheet name="ฟักทอง" sheetId="39" r:id="rId14"/>
    <sheet name="พริกชี้ฟ้าแดง" sheetId="37" r:id="rId15"/>
    <sheet name="คะน้า" sheetId="40" r:id="rId16"/>
    <sheet name="กวางตุ้ง" sheetId="41" r:id="rId17"/>
    <sheet name="ผักบุ้งจีน" sheetId="42" r:id="rId18"/>
    <sheet name="ทุเรียน" sheetId="43" r:id="rId19"/>
    <sheet name="ยางพารา" sheetId="24" r:id="rId20"/>
    <sheet name="ปาล์มน้ำมัน" sheetId="35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43" l="1"/>
  <c r="D7" i="43"/>
  <c r="E7" i="43"/>
  <c r="G7" i="43"/>
  <c r="B7" i="43"/>
  <c r="C16" i="28"/>
  <c r="D16" i="28"/>
  <c r="E16" i="28"/>
  <c r="F16" i="28"/>
  <c r="B16" i="28"/>
  <c r="F9" i="37"/>
  <c r="F9" i="36"/>
  <c r="C9" i="37"/>
  <c r="D9" i="37"/>
  <c r="E9" i="37"/>
  <c r="B9" i="37"/>
  <c r="C9" i="36"/>
  <c r="D9" i="36"/>
  <c r="E9" i="36"/>
  <c r="B9" i="36"/>
  <c r="C9" i="19"/>
  <c r="D9" i="19"/>
  <c r="E9" i="19"/>
  <c r="F9" i="19"/>
  <c r="B9" i="19"/>
  <c r="C7" i="35"/>
  <c r="D7" i="35"/>
  <c r="E7" i="35"/>
  <c r="F7" i="35"/>
  <c r="G7" i="35"/>
  <c r="B7" i="35"/>
  <c r="C7" i="24"/>
  <c r="D7" i="24"/>
  <c r="E7" i="24"/>
  <c r="G7" i="24"/>
  <c r="B7" i="24"/>
  <c r="G12" i="28"/>
  <c r="C9" i="33"/>
  <c r="D9" i="33"/>
  <c r="E9" i="33"/>
  <c r="F9" i="33"/>
  <c r="B9" i="33"/>
  <c r="C9" i="32"/>
  <c r="D9" i="32"/>
  <c r="E9" i="32"/>
  <c r="F9" i="32"/>
  <c r="G9" i="32"/>
  <c r="B9" i="32"/>
  <c r="C9" i="12"/>
  <c r="D9" i="12"/>
  <c r="E9" i="12"/>
  <c r="F9" i="12"/>
  <c r="B9" i="12"/>
  <c r="C9" i="11"/>
  <c r="D9" i="11"/>
  <c r="E9" i="11"/>
  <c r="F9" i="11"/>
  <c r="B9" i="11"/>
  <c r="I7" i="24"/>
  <c r="F8" i="24"/>
  <c r="F7" i="24" s="1"/>
  <c r="H9" i="11" l="1"/>
  <c r="G9" i="11" l="1"/>
  <c r="F8" i="29"/>
  <c r="E8" i="29"/>
  <c r="D8" i="29"/>
  <c r="C8" i="29"/>
  <c r="B8" i="29"/>
  <c r="F13" i="28"/>
  <c r="F12" i="28" s="1"/>
  <c r="F11" i="28" s="1"/>
  <c r="F9" i="28" s="1"/>
  <c r="E13" i="28"/>
  <c r="E12" i="28" s="1"/>
  <c r="E11" i="28" s="1"/>
  <c r="E9" i="28" s="1"/>
  <c r="D13" i="28"/>
  <c r="D12" i="28" s="1"/>
  <c r="D11" i="28" s="1"/>
  <c r="D9" i="28" s="1"/>
  <c r="C13" i="28"/>
  <c r="C12" i="28" s="1"/>
  <c r="C11" i="28" s="1"/>
  <c r="C9" i="28" s="1"/>
  <c r="B13" i="28"/>
  <c r="B12" i="28" s="1"/>
  <c r="B11" i="28" s="1"/>
  <c r="B9" i="28" s="1"/>
  <c r="F6" i="28"/>
  <c r="E6" i="28"/>
  <c r="D6" i="28"/>
  <c r="C6" i="28"/>
  <c r="B6" i="28"/>
</calcChain>
</file>

<file path=xl/sharedStrings.xml><?xml version="1.0" encoding="utf-8"?>
<sst xmlns="http://schemas.openxmlformats.org/spreadsheetml/2006/main" count="393" uniqueCount="115">
  <si>
    <t>พืช/แมลง</t>
  </si>
  <si>
    <t>จำนวนครัวเรือนเกษตรกร</t>
  </si>
  <si>
    <t>เนื้อที่ปลูก (ไร่)</t>
  </si>
  <si>
    <t>เนื้อที่เสียหาย (ไร่)</t>
  </si>
  <si>
    <t>เนื้อที่เก็บเกี่ยวผลผลิต (ไร่)</t>
  </si>
  <si>
    <t>ผลผลิตที่เก็บเกี่ยวได้ (กิโลกรัม)</t>
  </si>
  <si>
    <t>ผลผลิตเฉลี่ย (กิโลกรัม)</t>
  </si>
  <si>
    <t>01 . ข้าว</t>
  </si>
  <si>
    <t>ข้าวนาปี</t>
  </si>
  <si>
    <t>02 . พืชไร่</t>
  </si>
  <si>
    <t>03 . พืชผัก</t>
  </si>
  <si>
    <t>04 . ไม้ผล</t>
  </si>
  <si>
    <t>05 . ไม้ยืนต้น</t>
  </si>
  <si>
    <t>ราคาที่เกษตรกรขายได้เฉลี่ย (บ./ก.ก.)</t>
  </si>
  <si>
    <r>
      <t xml:space="preserve">สถิติทางการเกษตร </t>
    </r>
    <r>
      <rPr>
        <b/>
        <sz val="18"/>
        <color rgb="FF0688DC"/>
        <rFont val="TH SarabunPSK"/>
        <family val="2"/>
      </rPr>
      <t xml:space="preserve">พืชอายุยาว  </t>
    </r>
    <r>
      <rPr>
        <b/>
        <sz val="18"/>
        <color theme="1"/>
        <rFont val="TH SarabunPSK"/>
        <family val="2"/>
      </rPr>
      <t>จำแนกตามพื้นที่</t>
    </r>
  </si>
  <si>
    <t>สถิติการปลูกพืช</t>
  </si>
  <si>
    <t>กรมส่งเสริมการเกษตร</t>
  </si>
  <si>
    <t>สารบัญ</t>
  </si>
  <si>
    <t>หน้า</t>
  </si>
  <si>
    <t>สถิติทางการเกษตรจำแนกตามพื้นที่</t>
  </si>
  <si>
    <t xml:space="preserve">    รวมพืชอายุสั้น</t>
  </si>
  <si>
    <t xml:space="preserve">    รวมพืชอายุยาว</t>
  </si>
  <si>
    <t>สถิติทางการเกษตรจำแนกตามชิดพืช</t>
  </si>
  <si>
    <t>พื้นที่</t>
  </si>
  <si>
    <t xml:space="preserve">      ข้าวนาปี</t>
  </si>
  <si>
    <t xml:space="preserve">      มันสำปะหลังโรงงาน</t>
  </si>
  <si>
    <t xml:space="preserve">      ถั่วฝักยาว</t>
  </si>
  <si>
    <t xml:space="preserve">      แตงโมเนื้อ</t>
  </si>
  <si>
    <t xml:space="preserve">      พริกชี้ฟ้าแดง</t>
  </si>
  <si>
    <t xml:space="preserve">      ทุเรียน</t>
  </si>
  <si>
    <t xml:space="preserve">      ยางพารา</t>
  </si>
  <si>
    <t xml:space="preserve">      ปาล์มน้ำมัน</t>
  </si>
  <si>
    <r>
      <t xml:space="preserve">สถิติทางการเกษตร </t>
    </r>
    <r>
      <rPr>
        <b/>
        <sz val="16"/>
        <color rgb="FF0688DC"/>
        <rFont val="TH SarabunPSK"/>
        <family val="2"/>
      </rPr>
      <t xml:space="preserve">พืชอายุสั้น </t>
    </r>
    <r>
      <rPr>
        <b/>
        <sz val="16"/>
        <color theme="1"/>
        <rFont val="TH SarabunPSK"/>
        <family val="2"/>
      </rPr>
      <t xml:space="preserve"> จำแนกตามพื้นที่</t>
    </r>
  </si>
  <si>
    <t xml:space="preserve">  มันสำปะหลังโรงงาน</t>
  </si>
  <si>
    <t xml:space="preserve">  ถั่วฝักยาว</t>
  </si>
  <si>
    <t xml:space="preserve">  แตงโมเนื้อ</t>
  </si>
  <si>
    <t xml:space="preserve">  พริกชี้ฟ้าแดง</t>
  </si>
  <si>
    <t>ยางพารา</t>
  </si>
  <si>
    <t>ปาล์มน้ำมัน</t>
  </si>
  <si>
    <r>
      <t xml:space="preserve">สถิติทางการเกษตร </t>
    </r>
    <r>
      <rPr>
        <b/>
        <sz val="16"/>
        <color rgb="FF0688DC"/>
        <rFont val="Angsana New"/>
        <family val="1"/>
      </rPr>
      <t xml:space="preserve">พืชอายุยาว </t>
    </r>
    <r>
      <rPr>
        <b/>
        <sz val="16"/>
        <rFont val="Angsana New"/>
        <family val="1"/>
      </rPr>
      <t xml:space="preserve"> </t>
    </r>
    <r>
      <rPr>
        <b/>
        <sz val="16"/>
        <color theme="1"/>
        <rFont val="Angsana New"/>
        <family val="1"/>
      </rPr>
      <t xml:space="preserve">จำแนกตามพืช </t>
    </r>
  </si>
  <si>
    <t>พื้นที่/แมลง</t>
  </si>
  <si>
    <t>เนื้อที่ให้ผล</t>
  </si>
  <si>
    <t>เนื้อที่ยังไม่ให้ผล</t>
  </si>
  <si>
    <t>รวมเนื้อที่ปลูก</t>
  </si>
  <si>
    <t>ผลผลิตเฉลี่ย (กิโลกรัม/ไร่)</t>
  </si>
  <si>
    <t>ชนิด ยางพารา</t>
  </si>
  <si>
    <t>ชนิด ปาล์มน้ำมัน</t>
  </si>
  <si>
    <r>
      <t xml:space="preserve">สถิติทางการเกษตร </t>
    </r>
    <r>
      <rPr>
        <sz val="16"/>
        <color rgb="FF0688DC"/>
        <rFont val="Angsana New"/>
        <family val="1"/>
      </rPr>
      <t>พืชอายุสั้น จำแนกตามพืช</t>
    </r>
  </si>
  <si>
    <t>เนื้อที่ปลูก(ไร่)</t>
  </si>
  <si>
    <t>เนื้อที่เสียหาย(ไร่)</t>
  </si>
  <si>
    <t>เนื้อที่เก็บเกี่ยวผลผลิต(ไร่)</t>
  </si>
  <si>
    <t>ผลผลิตที่เก็บเกี่ยวได้(กิโลกรัม)</t>
  </si>
  <si>
    <t>ผลผลิตเฉลี่ย(กิโลกรัม/ไร่)</t>
  </si>
  <si>
    <t>ราคาที่เกษตรกรขายได้เฉลี่ย(บาท/กิโลกรัม)</t>
  </si>
  <si>
    <r>
      <t xml:space="preserve"> ชนิด </t>
    </r>
    <r>
      <rPr>
        <sz val="16"/>
        <color rgb="FF0688DC"/>
        <rFont val="Angsana New"/>
        <family val="1"/>
      </rPr>
      <t>มันสำปะหลังโรงงาน</t>
    </r>
    <r>
      <rPr>
        <sz val="16"/>
        <color theme="1"/>
        <rFont val="Angsana New"/>
        <family val="1"/>
      </rPr>
      <t xml:space="preserve"> </t>
    </r>
  </si>
  <si>
    <r>
      <t xml:space="preserve">ปี พ.ศ. </t>
    </r>
    <r>
      <rPr>
        <b/>
        <sz val="36"/>
        <color rgb="FF0688DC"/>
        <rFont val="TH SarabunPSK"/>
        <family val="2"/>
      </rPr>
      <t>2566</t>
    </r>
  </si>
  <si>
    <r>
      <t xml:space="preserve">ปี พ.ศ. </t>
    </r>
    <r>
      <rPr>
        <b/>
        <sz val="16"/>
        <color rgb="FF0688DC"/>
        <rFont val="TH SarabunPSK"/>
        <family val="2"/>
      </rPr>
      <t>2566</t>
    </r>
  </si>
  <si>
    <t>ปีเพาะปลูก 2566/67</t>
  </si>
  <si>
    <t>ปี 2566</t>
  </si>
  <si>
    <r>
      <t xml:space="preserve">จังหวัด </t>
    </r>
    <r>
      <rPr>
        <sz val="16"/>
        <color rgb="FF0688DC"/>
        <rFont val="Angsana New"/>
        <family val="1"/>
      </rPr>
      <t>อุบลราชธานี</t>
    </r>
    <r>
      <rPr>
        <sz val="16"/>
        <color theme="1"/>
        <rFont val="Angsana New"/>
        <family val="1"/>
      </rPr>
      <t xml:space="preserve"> อำเภอ </t>
    </r>
    <r>
      <rPr>
        <sz val="16"/>
        <color rgb="FF0688DC"/>
        <rFont val="Angsana New"/>
        <family val="1"/>
      </rPr>
      <t>ศรีเมืองใหม่</t>
    </r>
  </si>
  <si>
    <t>ศรีเมืองใหม่</t>
  </si>
  <si>
    <t>นาคำ</t>
  </si>
  <si>
    <t>แก้งกอก</t>
  </si>
  <si>
    <t>เอือดใหญ่</t>
  </si>
  <si>
    <t>วาริน</t>
  </si>
  <si>
    <t>ลาดควาย</t>
  </si>
  <si>
    <t>สงยาง</t>
  </si>
  <si>
    <t>ตะบ่าย</t>
  </si>
  <si>
    <t>คำไหล</t>
  </si>
  <si>
    <t>หนามแท่ง</t>
  </si>
  <si>
    <t>นาเลิน</t>
  </si>
  <si>
    <t>ดอนใหญ่</t>
  </si>
  <si>
    <r>
      <t xml:space="preserve">สถิติทางการเกษตร </t>
    </r>
    <r>
      <rPr>
        <sz val="16"/>
        <color rgb="FF0688DC"/>
        <rFont val="TH SarabunPSK"/>
        <family val="2"/>
      </rPr>
      <t>พืชอายุสั้น จำแนกตามพืช</t>
    </r>
  </si>
  <si>
    <r>
      <t xml:space="preserve"> ชนิด </t>
    </r>
    <r>
      <rPr>
        <sz val="16"/>
        <color rgb="FF0688DC"/>
        <rFont val="TH SarabunPSK"/>
        <family val="2"/>
      </rPr>
      <t>ข้าวนาปี</t>
    </r>
    <r>
      <rPr>
        <sz val="16"/>
        <color theme="1"/>
        <rFont val="TH SarabunPSK"/>
        <family val="2"/>
      </rPr>
      <t xml:space="preserve"> </t>
    </r>
  </si>
  <si>
    <r>
      <t xml:space="preserve">จังหวัด </t>
    </r>
    <r>
      <rPr>
        <sz val="16"/>
        <color rgb="FF0688DC"/>
        <rFont val="TH SarabunPSK"/>
        <family val="2"/>
      </rPr>
      <t>อุบลราชธานี</t>
    </r>
    <r>
      <rPr>
        <sz val="16"/>
        <color theme="1"/>
        <rFont val="TH SarabunPSK"/>
        <family val="2"/>
      </rPr>
      <t xml:space="preserve"> อำเภอ </t>
    </r>
    <r>
      <rPr>
        <sz val="16"/>
        <color rgb="FF0688DC"/>
        <rFont val="TH SarabunPSK"/>
        <family val="2"/>
      </rPr>
      <t>ศรีเมืองใหม่</t>
    </r>
  </si>
  <si>
    <t>แหล่งที่มา : สำนักงานเกษตรอำเภอศรีเมืองใหม่</t>
  </si>
  <si>
    <r>
      <t xml:space="preserve"> ชนิด </t>
    </r>
    <r>
      <rPr>
        <sz val="16"/>
        <color rgb="FF0688DC"/>
        <rFont val="Angsana New"/>
        <family val="1"/>
      </rPr>
      <t>ข้าวโพดเลี้ยงสัตว์</t>
    </r>
    <r>
      <rPr>
        <sz val="16"/>
        <color theme="1"/>
        <rFont val="Angsana New"/>
        <family val="1"/>
      </rPr>
      <t xml:space="preserve"> </t>
    </r>
  </si>
  <si>
    <t>ข้าวโพดเลี้ยงสัตว์</t>
  </si>
  <si>
    <t>ถั่วพร้า</t>
  </si>
  <si>
    <r>
      <t xml:space="preserve"> ชนิด </t>
    </r>
    <r>
      <rPr>
        <sz val="16"/>
        <color rgb="FF0688DC"/>
        <rFont val="Angsana New"/>
        <family val="1"/>
      </rPr>
      <t>ถั่วพร้า</t>
    </r>
  </si>
  <si>
    <r>
      <t xml:space="preserve"> ชนิด </t>
    </r>
    <r>
      <rPr>
        <sz val="16"/>
        <color rgb="FF0688DC"/>
        <rFont val="Angsana New"/>
        <family val="1"/>
      </rPr>
      <t>ปอเทือง</t>
    </r>
  </si>
  <si>
    <r>
      <t xml:space="preserve"> ชนิด </t>
    </r>
    <r>
      <rPr>
        <sz val="16"/>
        <color rgb="FF0688DC"/>
        <rFont val="Angsana New"/>
        <family val="1"/>
      </rPr>
      <t>ถั่วเขียวผิวมัน</t>
    </r>
  </si>
  <si>
    <t>ปอเทือง</t>
  </si>
  <si>
    <t>ถั่วเขียวผิวมัน</t>
  </si>
  <si>
    <t xml:space="preserve"> จังหวัด อุบลราชธานี อำเภอ ศรีเมืองใหม่</t>
  </si>
  <si>
    <r>
      <t>ช่วงเวลา เดือน ม</t>
    </r>
    <r>
      <rPr>
        <sz val="16"/>
        <color rgb="FF0688DC"/>
        <rFont val="Angsana New"/>
        <family val="1"/>
      </rPr>
      <t>กราคม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2566</t>
    </r>
    <r>
      <rPr>
        <sz val="16"/>
        <color theme="1"/>
        <rFont val="Angsana New"/>
        <family val="1"/>
      </rPr>
      <t xml:space="preserve"> ถึงเดือน </t>
    </r>
    <r>
      <rPr>
        <sz val="16"/>
        <color rgb="FF0688DC"/>
        <rFont val="Angsana New"/>
        <family val="1"/>
      </rPr>
      <t>ธันวาคม</t>
    </r>
    <r>
      <rPr>
        <sz val="16"/>
        <color theme="1"/>
        <rFont val="Angsana New"/>
        <family val="1"/>
      </rPr>
      <t xml:space="preserve"> พ.ศ. </t>
    </r>
    <r>
      <rPr>
        <sz val="16"/>
        <color rgb="FF0688DC"/>
        <rFont val="Angsana New"/>
        <family val="1"/>
      </rPr>
      <t>2566</t>
    </r>
  </si>
  <si>
    <r>
      <t xml:space="preserve"> ชนิด </t>
    </r>
    <r>
      <rPr>
        <sz val="16"/>
        <color rgb="FF0688DC"/>
        <rFont val="Angsana New"/>
        <family val="1"/>
      </rPr>
      <t>ข้าวโพดฝักสด</t>
    </r>
  </si>
  <si>
    <r>
      <t xml:space="preserve">จังหวัด </t>
    </r>
    <r>
      <rPr>
        <sz val="16"/>
        <color rgb="FF0688DC"/>
        <rFont val="Angsana New"/>
        <family val="1"/>
      </rPr>
      <t>อุบลราชธานี</t>
    </r>
    <r>
      <rPr>
        <sz val="16"/>
        <color theme="1"/>
        <rFont val="Angsana New"/>
        <family val="1"/>
      </rPr>
      <t xml:space="preserve"> อำเภอ ศรีเมืองใหม่</t>
    </r>
  </si>
  <si>
    <t xml:space="preserve"> ชนิด แตงโมเนื้อ</t>
  </si>
  <si>
    <t xml:space="preserve"> ชนิด พริกชี้ฟ้าแดง</t>
  </si>
  <si>
    <r>
      <t xml:space="preserve"> ชนิด </t>
    </r>
    <r>
      <rPr>
        <sz val="16"/>
        <color rgb="FF0688DC"/>
        <rFont val="Angsana New"/>
        <family val="1"/>
      </rPr>
      <t>ถั่วฝักยาว</t>
    </r>
  </si>
  <si>
    <r>
      <t xml:space="preserve"> ชนิด </t>
    </r>
    <r>
      <rPr>
        <sz val="16"/>
        <color rgb="FF0688DC"/>
        <rFont val="Angsana New"/>
        <family val="1"/>
      </rPr>
      <t>ฟักทอง</t>
    </r>
  </si>
  <si>
    <t xml:space="preserve"> ชนิด คะน้า</t>
  </si>
  <si>
    <t xml:space="preserve"> ชนิด กวางตุ้ง</t>
  </si>
  <si>
    <t xml:space="preserve"> ชนิด ผักบุ้งจีน</t>
  </si>
  <si>
    <t>ข้าวโพดฝักสด</t>
  </si>
  <si>
    <t xml:space="preserve">  ฟักทอง</t>
  </si>
  <si>
    <t xml:space="preserve">  คะน้า </t>
  </si>
  <si>
    <t xml:space="preserve">  กวางตุ้ง</t>
  </si>
  <si>
    <t xml:space="preserve">  ผักบุ้งจีน</t>
  </si>
  <si>
    <r>
      <t xml:space="preserve">จังหวัด </t>
    </r>
    <r>
      <rPr>
        <b/>
        <sz val="16"/>
        <color rgb="FF0688DC"/>
        <rFont val="TH SarabunPSK"/>
        <family val="2"/>
      </rPr>
      <t>อุบลราชธานี</t>
    </r>
    <r>
      <rPr>
        <b/>
        <sz val="16"/>
        <color theme="1"/>
        <rFont val="TH SarabunPSK"/>
        <family val="2"/>
      </rPr>
      <t xml:space="preserve">      อำเภอ </t>
    </r>
    <r>
      <rPr>
        <b/>
        <sz val="16"/>
        <color rgb="FF0688DC"/>
        <rFont val="TH SarabunPSK"/>
        <family val="2"/>
      </rPr>
      <t>ศรีเมืองใหม่</t>
    </r>
  </si>
  <si>
    <r>
      <t xml:space="preserve">จังหวัด </t>
    </r>
    <r>
      <rPr>
        <b/>
        <sz val="16"/>
        <color rgb="FF0688DC"/>
        <rFont val="TH SarabunPSK"/>
        <family val="2"/>
      </rPr>
      <t>อุบลราชธานี</t>
    </r>
    <r>
      <rPr>
        <b/>
        <sz val="16"/>
        <color theme="1"/>
        <rFont val="TH SarabunPSK"/>
        <family val="2"/>
      </rPr>
      <t xml:space="preserve">      อำเภอ ศรีเมืองใหม่</t>
    </r>
  </si>
  <si>
    <t xml:space="preserve"> อำเภอศรีเมืองใหม่  จังหวัด อุบลราชธานี</t>
  </si>
  <si>
    <t>สำนักงานเกษตรอำเภอศรีเมืองใหม่</t>
  </si>
  <si>
    <t xml:space="preserve">      ข้าวโพดเลี้ยงสัตว์</t>
  </si>
  <si>
    <t xml:space="preserve">      ถั่วพร้า</t>
  </si>
  <si>
    <t xml:space="preserve">      ปอเทือง</t>
  </si>
  <si>
    <t xml:space="preserve">      ข้าวโพดฝักสด</t>
  </si>
  <si>
    <t xml:space="preserve">      ฟักทอง</t>
  </si>
  <si>
    <t xml:space="preserve">      กวางตุ้ง</t>
  </si>
  <si>
    <t xml:space="preserve">      คะน้า</t>
  </si>
  <si>
    <t xml:space="preserve">      ผักบุ้งจีน</t>
  </si>
  <si>
    <t xml:space="preserve">     ถั่วเขียวผิวมัน</t>
  </si>
  <si>
    <t>ชนิด ทุเรียน</t>
  </si>
  <si>
    <t xml:space="preserve">   ทุเรียน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</si>
</sst>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4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0688DC"/>
      <name val="TH SarabunPSK"/>
      <family val="2"/>
    </font>
    <font>
      <b/>
      <sz val="18"/>
      <color theme="1"/>
      <name val="TH SarabunPSK"/>
      <family val="2"/>
    </font>
    <font>
      <b/>
      <sz val="18"/>
      <color rgb="FF0688DC"/>
      <name val="TH SarabunPSK"/>
      <family val="2"/>
    </font>
    <font>
      <sz val="24"/>
      <color theme="1"/>
      <name val="TH SarabunPSK"/>
      <family val="2"/>
    </font>
    <font>
      <b/>
      <sz val="36"/>
      <color theme="1"/>
      <name val="TH SarabunPSK"/>
      <family val="2"/>
    </font>
    <font>
      <b/>
      <sz val="28"/>
      <name val="TH SarabunPSK"/>
      <family val="2"/>
    </font>
    <font>
      <b/>
      <sz val="36"/>
      <name val="TH SarabunPSK"/>
      <family val="2"/>
    </font>
    <font>
      <b/>
      <sz val="36"/>
      <color rgb="FF0688DC"/>
      <name val="TH SarabunPSK"/>
      <family val="2"/>
    </font>
    <font>
      <b/>
      <sz val="24"/>
      <color theme="1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Angsana New"/>
      <family val="1"/>
    </font>
    <font>
      <b/>
      <sz val="16"/>
      <color rgb="FF0688DC"/>
      <name val="Angsana New"/>
      <family val="1"/>
    </font>
    <font>
      <b/>
      <sz val="16"/>
      <name val="Angsana New"/>
      <family val="1"/>
    </font>
    <font>
      <b/>
      <sz val="18"/>
      <color theme="1"/>
      <name val="Angsana New"/>
      <family val="1"/>
    </font>
    <font>
      <sz val="16"/>
      <color theme="1"/>
      <name val="Angsana New"/>
      <family val="1"/>
    </font>
    <font>
      <sz val="16"/>
      <color rgb="FF0688DC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6"/>
      <color rgb="FF0688DC"/>
      <name val="TH SarabunPSK"/>
      <family val="2"/>
    </font>
    <font>
      <b/>
      <sz val="16"/>
      <color theme="1"/>
      <name val="TH SarabunPSK"/>
      <family val="2"/>
      <charset val="222"/>
    </font>
    <font>
      <sz val="8"/>
      <name val="Tahoma"/>
      <family val="2"/>
      <charset val="22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0E0FF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9">
    <xf numFmtId="0" fontId="0" fillId="0" borderId="0" xfId="0"/>
    <xf numFmtId="0" fontId="20" fillId="33" borderId="10" xfId="0" applyFont="1" applyFill="1" applyBorder="1" applyAlignment="1">
      <alignment wrapText="1"/>
    </xf>
    <xf numFmtId="188" fontId="21" fillId="33" borderId="10" xfId="1" applyNumberFormat="1" applyFont="1" applyFill="1" applyBorder="1" applyAlignment="1">
      <alignment horizontal="right" wrapText="1"/>
    </xf>
    <xf numFmtId="187" fontId="21" fillId="33" borderId="10" xfId="1" applyNumberFormat="1" applyFont="1" applyFill="1" applyBorder="1" applyAlignment="1">
      <alignment horizontal="right" wrapText="1"/>
    </xf>
    <xf numFmtId="0" fontId="18" fillId="0" borderId="10" xfId="0" applyFont="1" applyBorder="1" applyAlignment="1">
      <alignment horizontal="center" vertical="center" wrapText="1"/>
    </xf>
    <xf numFmtId="0" fontId="0" fillId="0" borderId="0" xfId="0"/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 applyAlignment="1">
      <alignment horizontal="center"/>
    </xf>
    <xf numFmtId="0" fontId="31" fillId="0" borderId="0" xfId="0" applyFont="1"/>
    <xf numFmtId="0" fontId="33" fillId="0" borderId="0" xfId="0" applyFont="1"/>
    <xf numFmtId="0" fontId="22" fillId="0" borderId="0" xfId="0" applyFont="1"/>
    <xf numFmtId="0" fontId="18" fillId="0" borderId="0" xfId="0" applyFont="1"/>
    <xf numFmtId="0" fontId="0" fillId="0" borderId="0" xfId="0"/>
    <xf numFmtId="0" fontId="22" fillId="0" borderId="10" xfId="0" applyFont="1" applyBorder="1" applyAlignment="1">
      <alignment horizontal="center" vertical="top" wrapText="1"/>
    </xf>
    <xf numFmtId="0" fontId="33" fillId="0" borderId="1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34" fillId="33" borderId="10" xfId="0" applyFont="1" applyFill="1" applyBorder="1" applyAlignment="1">
      <alignment wrapText="1"/>
    </xf>
    <xf numFmtId="3" fontId="34" fillId="33" borderId="10" xfId="0" applyNumberFormat="1" applyFont="1" applyFill="1" applyBorder="1" applyAlignment="1">
      <alignment horizontal="right" wrapText="1"/>
    </xf>
    <xf numFmtId="4" fontId="34" fillId="33" borderId="10" xfId="0" applyNumberFormat="1" applyFont="1" applyFill="1" applyBorder="1" applyAlignment="1">
      <alignment horizontal="right" wrapText="1"/>
    </xf>
    <xf numFmtId="0" fontId="22" fillId="0" borderId="10" xfId="0" applyFont="1" applyBorder="1" applyAlignment="1">
      <alignment horizontal="left" wrapText="1" indent="1"/>
    </xf>
    <xf numFmtId="3" fontId="33" fillId="0" borderId="10" xfId="0" applyNumberFormat="1" applyFont="1" applyBorder="1" applyAlignment="1">
      <alignment horizontal="right" wrapText="1"/>
    </xf>
    <xf numFmtId="188" fontId="33" fillId="0" borderId="10" xfId="1" applyNumberFormat="1" applyFont="1" applyBorder="1" applyAlignment="1">
      <alignment horizontal="right" wrapText="1"/>
    </xf>
    <xf numFmtId="187" fontId="33" fillId="0" borderId="10" xfId="1" applyNumberFormat="1" applyFont="1" applyBorder="1" applyAlignment="1">
      <alignment horizontal="right" wrapText="1"/>
    </xf>
    <xf numFmtId="0" fontId="33" fillId="0" borderId="10" xfId="0" applyFont="1" applyBorder="1" applyAlignment="1">
      <alignment horizontal="right" wrapText="1"/>
    </xf>
    <xf numFmtId="0" fontId="34" fillId="33" borderId="10" xfId="0" applyFont="1" applyFill="1" applyBorder="1" applyAlignment="1">
      <alignment horizontal="right" wrapText="1"/>
    </xf>
    <xf numFmtId="188" fontId="34" fillId="33" borderId="10" xfId="1" applyNumberFormat="1" applyFont="1" applyFill="1" applyBorder="1" applyAlignment="1">
      <alignment horizontal="right" wrapText="1"/>
    </xf>
    <xf numFmtId="0" fontId="22" fillId="0" borderId="14" xfId="0" applyFont="1" applyBorder="1" applyAlignment="1"/>
    <xf numFmtId="0" fontId="33" fillId="0" borderId="15" xfId="0" applyFont="1" applyBorder="1" applyAlignment="1">
      <alignment horizontal="right" wrapText="1"/>
    </xf>
    <xf numFmtId="0" fontId="22" fillId="0" borderId="14" xfId="0" applyFont="1" applyBorder="1" applyAlignment="1">
      <alignment horizontal="left"/>
    </xf>
    <xf numFmtId="0" fontId="22" fillId="0" borderId="14" xfId="0" applyFont="1" applyBorder="1"/>
    <xf numFmtId="0" fontId="34" fillId="33" borderId="11" xfId="0" applyFont="1" applyFill="1" applyBorder="1" applyAlignment="1">
      <alignment wrapText="1"/>
    </xf>
    <xf numFmtId="187" fontId="34" fillId="33" borderId="10" xfId="1" applyNumberFormat="1" applyFont="1" applyFill="1" applyBorder="1" applyAlignment="1">
      <alignment horizontal="right" wrapText="1"/>
    </xf>
    <xf numFmtId="189" fontId="33" fillId="0" borderId="16" xfId="1" applyNumberFormat="1" applyFont="1" applyBorder="1" applyAlignment="1">
      <alignment horizontal="right" wrapText="1"/>
    </xf>
    <xf numFmtId="188" fontId="33" fillId="0" borderId="14" xfId="1" applyNumberFormat="1" applyFont="1" applyBorder="1" applyAlignment="1">
      <alignment horizontal="right" wrapText="1"/>
    </xf>
    <xf numFmtId="189" fontId="33" fillId="0" borderId="15" xfId="1" applyNumberFormat="1" applyFont="1" applyBorder="1" applyAlignment="1">
      <alignment horizontal="right" wrapText="1"/>
    </xf>
    <xf numFmtId="188" fontId="33" fillId="0" borderId="13" xfId="1" applyNumberFormat="1" applyFont="1" applyBorder="1" applyAlignment="1">
      <alignment horizontal="right" wrapText="1"/>
    </xf>
    <xf numFmtId="0" fontId="19" fillId="0" borderId="11" xfId="0" applyFont="1" applyBorder="1" applyAlignment="1">
      <alignment horizontal="left" wrapText="1" indent="1"/>
    </xf>
    <xf numFmtId="0" fontId="19" fillId="0" borderId="14" xfId="0" applyFont="1" applyBorder="1" applyAlignment="1">
      <alignment horizontal="left" wrapText="1" indent="1"/>
    </xf>
    <xf numFmtId="188" fontId="18" fillId="0" borderId="14" xfId="1" applyNumberFormat="1" applyFont="1" applyBorder="1" applyAlignment="1">
      <alignment horizontal="right" wrapText="1"/>
    </xf>
    <xf numFmtId="187" fontId="18" fillId="0" borderId="14" xfId="1" applyNumberFormat="1" applyFont="1" applyBorder="1" applyAlignment="1">
      <alignment horizontal="right" wrapText="1"/>
    </xf>
    <xf numFmtId="0" fontId="42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top" wrapText="1"/>
    </xf>
    <xf numFmtId="0" fontId="39" fillId="0" borderId="0" xfId="0" applyFont="1"/>
    <xf numFmtId="189" fontId="33" fillId="0" borderId="10" xfId="1" applyNumberFormat="1" applyFont="1" applyBorder="1" applyAlignment="1">
      <alignment horizontal="right" wrapText="1"/>
    </xf>
    <xf numFmtId="0" fontId="22" fillId="0" borderId="0" xfId="0" applyFont="1"/>
    <xf numFmtId="0" fontId="33" fillId="0" borderId="0" xfId="0" applyFont="1"/>
    <xf numFmtId="0" fontId="39" fillId="0" borderId="0" xfId="0" applyFont="1"/>
    <xf numFmtId="0" fontId="33" fillId="0" borderId="0" xfId="0" applyFont="1"/>
    <xf numFmtId="0" fontId="18" fillId="0" borderId="0" xfId="0" applyFont="1"/>
    <xf numFmtId="0" fontId="39" fillId="0" borderId="0" xfId="0" applyFont="1"/>
    <xf numFmtId="0" fontId="33" fillId="0" borderId="10" xfId="0" applyFont="1" applyBorder="1" applyAlignment="1">
      <alignment wrapText="1"/>
    </xf>
    <xf numFmtId="4" fontId="33" fillId="0" borderId="10" xfId="0" applyNumberFormat="1" applyFont="1" applyBorder="1" applyAlignment="1">
      <alignment horizontal="right" wrapText="1"/>
    </xf>
    <xf numFmtId="0" fontId="33" fillId="0" borderId="10" xfId="0" applyFont="1" applyBorder="1" applyAlignment="1">
      <alignment horizontal="left" wrapText="1" indent="1"/>
    </xf>
    <xf numFmtId="0" fontId="39" fillId="0" borderId="0" xfId="0" applyFont="1" applyBorder="1" applyAlignment="1">
      <alignment horizontal="left" wrapText="1" indent="1"/>
    </xf>
    <xf numFmtId="0" fontId="39" fillId="0" borderId="0" xfId="0" applyFont="1" applyBorder="1" applyAlignment="1">
      <alignment horizontal="right" wrapText="1"/>
    </xf>
    <xf numFmtId="4" fontId="39" fillId="0" borderId="0" xfId="0" applyNumberFormat="1" applyFont="1" applyBorder="1" applyAlignment="1">
      <alignment horizontal="right" wrapText="1"/>
    </xf>
    <xf numFmtId="0" fontId="33" fillId="0" borderId="10" xfId="0" applyFont="1" applyBorder="1" applyAlignment="1">
      <alignment horizontal="center" wrapText="1"/>
    </xf>
    <xf numFmtId="188" fontId="33" fillId="0" borderId="10" xfId="1" applyNumberFormat="1" applyFont="1" applyBorder="1" applyAlignment="1">
      <alignment horizontal="center" wrapText="1"/>
    </xf>
    <xf numFmtId="0" fontId="45" fillId="0" borderId="10" xfId="0" applyFont="1" applyBorder="1" applyAlignment="1">
      <alignment wrapText="1"/>
    </xf>
    <xf numFmtId="0" fontId="33" fillId="0" borderId="0" xfId="0" applyFont="1" applyBorder="1" applyAlignment="1">
      <alignment horizontal="left" wrapText="1" indent="1"/>
    </xf>
    <xf numFmtId="0" fontId="33" fillId="0" borderId="0" xfId="0" applyFont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3" fontId="22" fillId="0" borderId="10" xfId="0" applyNumberFormat="1" applyFont="1" applyBorder="1" applyAlignment="1">
      <alignment horizontal="right" wrapText="1"/>
    </xf>
    <xf numFmtId="4" fontId="22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horizontal="right" wrapText="1"/>
    </xf>
    <xf numFmtId="188" fontId="22" fillId="0" borderId="10" xfId="1" applyNumberFormat="1" applyFont="1" applyBorder="1" applyAlignment="1">
      <alignment horizontal="center" wrapText="1"/>
    </xf>
    <xf numFmtId="0" fontId="22" fillId="34" borderId="10" xfId="0" applyFont="1" applyFill="1" applyBorder="1" applyAlignment="1">
      <alignment horizontal="right" wrapText="1"/>
    </xf>
    <xf numFmtId="0" fontId="45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188" fontId="18" fillId="0" borderId="11" xfId="1" applyNumberFormat="1" applyFont="1" applyBorder="1" applyAlignment="1">
      <alignment wrapText="1"/>
    </xf>
    <xf numFmtId="187" fontId="18" fillId="0" borderId="11" xfId="1" applyNumberFormat="1" applyFont="1" applyBorder="1" applyAlignment="1">
      <alignment wrapText="1"/>
    </xf>
    <xf numFmtId="188" fontId="18" fillId="0" borderId="14" xfId="1" applyNumberFormat="1" applyFont="1" applyBorder="1" applyAlignment="1">
      <alignment wrapText="1"/>
    </xf>
    <xf numFmtId="187" fontId="18" fillId="0" borderId="14" xfId="1" applyNumberFormat="1" applyFont="1" applyBorder="1" applyAlignment="1">
      <alignment wrapText="1"/>
    </xf>
    <xf numFmtId="2" fontId="39" fillId="0" borderId="0" xfId="0" applyNumberFormat="1" applyFont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27" fillId="0" borderId="0" xfId="0" applyFont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3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33" fillId="0" borderId="0" xfId="0" applyFont="1" applyAlignment="1">
      <alignment horizontal="right"/>
    </xf>
    <xf numFmtId="0" fontId="3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18" fillId="0" borderId="0" xfId="0" applyFont="1" applyAlignment="1">
      <alignment horizontal="right"/>
    </xf>
    <xf numFmtId="0" fontId="18" fillId="0" borderId="0" xfId="0" applyFont="1"/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3" fillId="0" borderId="11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13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39" fillId="0" borderId="11" xfId="0" applyFont="1" applyBorder="1" applyAlignment="1">
      <alignment horizontal="center" vertical="top" wrapText="1"/>
    </xf>
    <xf numFmtId="0" fontId="39" fillId="0" borderId="12" xfId="0" applyFont="1" applyBorder="1" applyAlignment="1">
      <alignment horizontal="center" vertical="top" wrapText="1"/>
    </xf>
    <xf numFmtId="0" fontId="39" fillId="0" borderId="13" xfId="0" applyFont="1" applyBorder="1" applyAlignment="1">
      <alignment horizontal="center" vertical="top" wrapText="1"/>
    </xf>
    <xf numFmtId="0" fontId="35" fillId="0" borderId="0" xfId="0" applyFont="1" applyAlignment="1">
      <alignment horizontal="center"/>
    </xf>
    <xf numFmtId="0" fontId="35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41" fillId="0" borderId="0" xfId="0" applyFont="1" applyAlignment="1">
      <alignment horizontal="right"/>
    </xf>
    <xf numFmtId="0" fontId="41" fillId="0" borderId="0" xfId="0" applyFont="1"/>
    <xf numFmtId="0" fontId="33" fillId="0" borderId="0" xfId="0" applyFont="1" applyAlignment="1">
      <alignment horizontal="left"/>
    </xf>
    <xf numFmtId="0" fontId="20" fillId="0" borderId="10" xfId="0" applyFont="1" applyFill="1" applyBorder="1" applyAlignment="1">
      <alignment wrapText="1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6"/>
  <sheetViews>
    <sheetView showGridLines="0" tabSelected="1" topLeftCell="A4" zoomScale="50" zoomScaleNormal="50" workbookViewId="0">
      <selection activeCell="H19" sqref="H19"/>
    </sheetView>
  </sheetViews>
  <sheetFormatPr defaultColWidth="9" defaultRowHeight="36" x14ac:dyDescent="0.8"/>
  <cols>
    <col min="1" max="1" width="17.5" style="6" customWidth="1"/>
    <col min="2" max="2" width="8.25" style="6" customWidth="1"/>
    <col min="3" max="3" width="9.75" style="6" customWidth="1"/>
    <col min="4" max="4" width="9.375" style="6" customWidth="1"/>
    <col min="5" max="5" width="10.375" style="6" customWidth="1"/>
    <col min="6" max="6" width="14" style="6" bestFit="1" customWidth="1"/>
    <col min="7" max="7" width="9" style="6"/>
    <col min="8" max="8" width="9.625" style="6" bestFit="1" customWidth="1"/>
    <col min="9" max="16384" width="9" style="6"/>
  </cols>
  <sheetData>
    <row r="5" spans="1:8" ht="54" x14ac:dyDescent="1.2">
      <c r="A5" s="80" t="s">
        <v>15</v>
      </c>
      <c r="B5" s="81"/>
      <c r="C5" s="81"/>
      <c r="D5" s="81"/>
      <c r="E5" s="81"/>
      <c r="F5" s="81"/>
      <c r="G5" s="81"/>
      <c r="H5" s="81"/>
    </row>
    <row r="6" spans="1:8" ht="21.75" customHeight="1" x14ac:dyDescent="1.2">
      <c r="A6" s="7"/>
      <c r="B6" s="8"/>
      <c r="C6" s="8"/>
      <c r="D6" s="8"/>
      <c r="E6" s="8"/>
      <c r="F6" s="8"/>
      <c r="G6" s="8"/>
      <c r="H6" s="8"/>
    </row>
    <row r="7" spans="1:8" ht="42" x14ac:dyDescent="0.95">
      <c r="A7" s="83" t="s">
        <v>102</v>
      </c>
      <c r="B7" s="84"/>
      <c r="C7" s="84"/>
      <c r="D7" s="84"/>
      <c r="E7" s="84"/>
      <c r="F7" s="84"/>
      <c r="G7" s="84"/>
      <c r="H7" s="84"/>
    </row>
    <row r="8" spans="1:8" ht="24" customHeight="1" x14ac:dyDescent="1.2">
      <c r="A8" s="9"/>
      <c r="B8" s="10"/>
      <c r="C8" s="10"/>
      <c r="D8" s="10"/>
      <c r="E8" s="10"/>
      <c r="F8" s="10"/>
      <c r="G8" s="10"/>
      <c r="H8" s="10"/>
    </row>
    <row r="9" spans="1:8" ht="54" x14ac:dyDescent="1.2">
      <c r="A9" s="80" t="s">
        <v>55</v>
      </c>
      <c r="B9" s="81"/>
      <c r="C9" s="81"/>
      <c r="D9" s="81"/>
      <c r="E9" s="81"/>
      <c r="F9" s="81"/>
      <c r="G9" s="81"/>
      <c r="H9" s="81"/>
    </row>
    <row r="10" spans="1:8" x14ac:dyDescent="0.8">
      <c r="A10" s="11"/>
      <c r="B10" s="12"/>
      <c r="C10" s="12"/>
      <c r="D10" s="12"/>
      <c r="E10" s="12"/>
      <c r="F10" s="12"/>
      <c r="G10" s="12"/>
      <c r="H10" s="12"/>
    </row>
    <row r="11" spans="1:8" x14ac:dyDescent="0.8">
      <c r="A11" s="11"/>
      <c r="B11" s="12"/>
      <c r="C11" s="12"/>
      <c r="D11" s="12"/>
      <c r="E11" s="12"/>
      <c r="F11" s="12"/>
      <c r="G11" s="12"/>
      <c r="H11" s="12"/>
    </row>
    <row r="12" spans="1:8" x14ac:dyDescent="0.8">
      <c r="A12" s="11"/>
      <c r="B12" s="12"/>
      <c r="C12" s="12"/>
      <c r="D12" s="12"/>
      <c r="E12" s="12"/>
      <c r="F12" s="12"/>
      <c r="G12" s="12"/>
      <c r="H12" s="12"/>
    </row>
    <row r="13" spans="1:8" x14ac:dyDescent="0.8">
      <c r="A13" s="11"/>
      <c r="B13" s="12"/>
      <c r="C13" s="12"/>
      <c r="D13" s="12"/>
      <c r="E13" s="12"/>
      <c r="F13" s="12"/>
      <c r="G13" s="12"/>
      <c r="H13" s="12"/>
    </row>
    <row r="14" spans="1:8" x14ac:dyDescent="0.8">
      <c r="A14" s="11"/>
      <c r="B14" s="12"/>
      <c r="C14" s="12"/>
      <c r="D14" s="12"/>
      <c r="E14" s="12"/>
      <c r="F14" s="12"/>
      <c r="G14" s="12"/>
      <c r="H14" s="12"/>
    </row>
    <row r="15" spans="1:8" x14ac:dyDescent="0.8">
      <c r="A15" s="82" t="s">
        <v>103</v>
      </c>
      <c r="B15" s="82"/>
      <c r="C15" s="82"/>
      <c r="D15" s="82"/>
      <c r="E15" s="82"/>
      <c r="F15" s="82"/>
      <c r="G15" s="82"/>
      <c r="H15" s="82"/>
    </row>
    <row r="16" spans="1:8" x14ac:dyDescent="0.8">
      <c r="A16" s="82" t="s">
        <v>16</v>
      </c>
      <c r="B16" s="82"/>
      <c r="C16" s="82"/>
      <c r="D16" s="82"/>
      <c r="E16" s="82"/>
      <c r="F16" s="82"/>
      <c r="G16" s="82"/>
      <c r="H16" s="82"/>
    </row>
  </sheetData>
  <mergeCells count="5">
    <mergeCell ref="A9:H9"/>
    <mergeCell ref="A15:H15"/>
    <mergeCell ref="A16:H16"/>
    <mergeCell ref="A5:H5"/>
    <mergeCell ref="A7:H7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96073-08FE-4F8E-9737-8B96EC877750}">
  <sheetPr>
    <tabColor rgb="FF92D050"/>
  </sheetPr>
  <dimension ref="A1:H12"/>
  <sheetViews>
    <sheetView showGridLines="0" workbookViewId="0">
      <selection activeCell="A12" sqref="A12"/>
    </sheetView>
  </sheetViews>
  <sheetFormatPr defaultColWidth="9" defaultRowHeight="23.25" x14ac:dyDescent="0.5"/>
  <cols>
    <col min="1" max="1" width="12.375" style="51" customWidth="1"/>
    <col min="2" max="2" width="9.25" style="51" customWidth="1"/>
    <col min="3" max="3" width="8.375" style="51" customWidth="1"/>
    <col min="4" max="4" width="10.375" style="51" bestFit="1" customWidth="1"/>
    <col min="5" max="5" width="11" style="51" bestFit="1" customWidth="1"/>
    <col min="6" max="6" width="14.25" style="51" customWidth="1"/>
    <col min="7" max="7" width="11.125" style="51" bestFit="1" customWidth="1"/>
    <col min="8" max="8" width="13.7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81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59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57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8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x14ac:dyDescent="0.5">
      <c r="A8" s="104"/>
      <c r="B8" s="110"/>
      <c r="C8" s="110"/>
      <c r="D8" s="110"/>
      <c r="E8" s="110"/>
      <c r="F8" s="110"/>
      <c r="G8" s="110"/>
      <c r="H8" s="110"/>
    </row>
    <row r="9" spans="1:8" ht="24" x14ac:dyDescent="0.55000000000000004">
      <c r="A9" s="66" t="s">
        <v>60</v>
      </c>
      <c r="B9" s="67">
        <v>5</v>
      </c>
      <c r="C9" s="67">
        <v>10</v>
      </c>
      <c r="D9" s="67">
        <v>0</v>
      </c>
      <c r="E9" s="67">
        <v>10</v>
      </c>
      <c r="F9" s="67">
        <v>1500</v>
      </c>
      <c r="G9" s="67">
        <v>150</v>
      </c>
      <c r="H9" s="67">
        <v>35</v>
      </c>
    </row>
    <row r="10" spans="1:8" ht="24" x14ac:dyDescent="0.55000000000000004">
      <c r="A10" s="57" t="s">
        <v>63</v>
      </c>
      <c r="B10" s="61">
        <v>5</v>
      </c>
      <c r="C10" s="61">
        <v>10</v>
      </c>
      <c r="D10" s="61">
        <v>0</v>
      </c>
      <c r="E10" s="61">
        <v>10</v>
      </c>
      <c r="F10" s="61">
        <v>1500</v>
      </c>
      <c r="G10" s="61">
        <v>150</v>
      </c>
      <c r="H10" s="61">
        <v>35</v>
      </c>
    </row>
    <row r="12" spans="1:8" ht="24" x14ac:dyDescent="0.55000000000000004">
      <c r="A12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H18"/>
  <sheetViews>
    <sheetView showGridLines="0" topLeftCell="A2" workbookViewId="0">
      <selection activeCell="B9" sqref="B9:H9"/>
    </sheetView>
  </sheetViews>
  <sheetFormatPr defaultColWidth="9" defaultRowHeight="23.25" x14ac:dyDescent="0.5"/>
  <cols>
    <col min="1" max="1" width="13.75" style="47" bestFit="1" customWidth="1"/>
    <col min="2" max="2" width="8.875" style="47" customWidth="1"/>
    <col min="3" max="3" width="7.875" style="47" customWidth="1"/>
    <col min="4" max="4" width="10.375" style="47" bestFit="1" customWidth="1"/>
    <col min="5" max="5" width="11" style="47" bestFit="1" customWidth="1"/>
    <col min="6" max="6" width="11.875" style="47" customWidth="1"/>
    <col min="7" max="7" width="11.125" style="47" bestFit="1" customWidth="1"/>
    <col min="8" max="8" width="14.125" style="47" customWidth="1"/>
    <col min="9" max="16384" width="9" style="47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86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f>+B10+B11+B12+B13+B14+B15</f>
        <v>50</v>
      </c>
      <c r="C9" s="67">
        <f t="shared" ref="C9:F9" si="0">+C10+C11+C12+C13+C14+C15</f>
        <v>110</v>
      </c>
      <c r="D9" s="67">
        <f t="shared" si="0"/>
        <v>0</v>
      </c>
      <c r="E9" s="67">
        <f t="shared" si="0"/>
        <v>20</v>
      </c>
      <c r="F9" s="67">
        <f t="shared" si="0"/>
        <v>93500</v>
      </c>
      <c r="G9" s="67">
        <v>850</v>
      </c>
      <c r="H9" s="67">
        <v>15</v>
      </c>
    </row>
    <row r="10" spans="1:8" ht="24" x14ac:dyDescent="0.55000000000000004">
      <c r="A10" s="57" t="s">
        <v>61</v>
      </c>
      <c r="B10" s="61">
        <v>5</v>
      </c>
      <c r="C10" s="61">
        <v>10</v>
      </c>
      <c r="D10" s="61">
        <v>0</v>
      </c>
      <c r="E10" s="61">
        <v>10</v>
      </c>
      <c r="F10" s="61">
        <v>8500</v>
      </c>
      <c r="G10" s="61">
        <v>850</v>
      </c>
      <c r="H10" s="61">
        <v>15</v>
      </c>
    </row>
    <row r="11" spans="1:8" ht="24" x14ac:dyDescent="0.55000000000000004">
      <c r="A11" s="57" t="s">
        <v>63</v>
      </c>
      <c r="B11" s="61">
        <v>5</v>
      </c>
      <c r="C11" s="61">
        <v>10</v>
      </c>
      <c r="D11" s="61">
        <v>0</v>
      </c>
      <c r="E11" s="61">
        <v>10</v>
      </c>
      <c r="F11" s="61">
        <v>8500</v>
      </c>
      <c r="G11" s="61">
        <v>850</v>
      </c>
      <c r="H11" s="61">
        <v>15</v>
      </c>
    </row>
    <row r="12" spans="1:8" ht="24" x14ac:dyDescent="0.55000000000000004">
      <c r="A12" s="57" t="s">
        <v>64</v>
      </c>
      <c r="B12" s="61">
        <v>10</v>
      </c>
      <c r="C12" s="61">
        <v>20</v>
      </c>
      <c r="D12" s="61">
        <v>0</v>
      </c>
      <c r="E12" s="61">
        <v>0</v>
      </c>
      <c r="F12" s="61">
        <v>17000</v>
      </c>
      <c r="G12" s="61">
        <v>850</v>
      </c>
      <c r="H12" s="61">
        <v>15</v>
      </c>
    </row>
    <row r="13" spans="1:8" s="51" customFormat="1" ht="24" x14ac:dyDescent="0.55000000000000004">
      <c r="A13" s="57" t="s">
        <v>65</v>
      </c>
      <c r="B13" s="61">
        <v>10</v>
      </c>
      <c r="C13" s="61">
        <v>20</v>
      </c>
      <c r="D13" s="61">
        <v>0</v>
      </c>
      <c r="E13" s="61">
        <v>0</v>
      </c>
      <c r="F13" s="61">
        <v>17000</v>
      </c>
      <c r="G13" s="61">
        <v>850</v>
      </c>
      <c r="H13" s="61">
        <v>15</v>
      </c>
    </row>
    <row r="14" spans="1:8" s="51" customFormat="1" ht="24" x14ac:dyDescent="0.55000000000000004">
      <c r="A14" s="57" t="s">
        <v>67</v>
      </c>
      <c r="B14" s="61">
        <v>10</v>
      </c>
      <c r="C14" s="61">
        <v>20</v>
      </c>
      <c r="D14" s="61">
        <v>0</v>
      </c>
      <c r="E14" s="61">
        <v>0</v>
      </c>
      <c r="F14" s="61">
        <v>17000</v>
      </c>
      <c r="G14" s="61">
        <v>850</v>
      </c>
      <c r="H14" s="61">
        <v>15</v>
      </c>
    </row>
    <row r="15" spans="1:8" s="51" customFormat="1" ht="24" x14ac:dyDescent="0.55000000000000004">
      <c r="A15" s="57" t="s">
        <v>68</v>
      </c>
      <c r="B15" s="61">
        <v>10</v>
      </c>
      <c r="C15" s="61">
        <v>30</v>
      </c>
      <c r="D15" s="61">
        <v>0</v>
      </c>
      <c r="E15" s="61">
        <v>0</v>
      </c>
      <c r="F15" s="61">
        <v>25500</v>
      </c>
      <c r="G15" s="61">
        <v>850</v>
      </c>
      <c r="H15" s="61">
        <v>15</v>
      </c>
    </row>
    <row r="16" spans="1:8" s="51" customFormat="1" x14ac:dyDescent="0.5">
      <c r="A16" s="58"/>
      <c r="B16" s="59"/>
      <c r="C16" s="59"/>
      <c r="D16" s="59"/>
      <c r="E16" s="59"/>
      <c r="F16" s="60"/>
      <c r="G16" s="79"/>
      <c r="H16" s="59"/>
    </row>
    <row r="18" spans="1:1" ht="24" x14ac:dyDescent="0.55000000000000004">
      <c r="A18" s="50" t="s">
        <v>75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74D6-0E24-471A-AF8D-60E91C9506A8}">
  <sheetPr>
    <tabColor rgb="FF92D050"/>
  </sheetPr>
  <dimension ref="A1:H13"/>
  <sheetViews>
    <sheetView showGridLines="0" topLeftCell="A7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90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v>1</v>
      </c>
      <c r="C9" s="67">
        <v>1</v>
      </c>
      <c r="D9" s="67">
        <v>0</v>
      </c>
      <c r="E9" s="67">
        <v>1</v>
      </c>
      <c r="F9" s="67">
        <v>1000</v>
      </c>
      <c r="G9" s="67">
        <v>1000</v>
      </c>
      <c r="H9" s="67">
        <v>40</v>
      </c>
    </row>
    <row r="10" spans="1:8" ht="24" x14ac:dyDescent="0.55000000000000004">
      <c r="A10" s="57" t="s">
        <v>67</v>
      </c>
      <c r="B10" s="61">
        <v>1</v>
      </c>
      <c r="C10" s="61">
        <v>1</v>
      </c>
      <c r="D10" s="61">
        <v>0</v>
      </c>
      <c r="E10" s="61">
        <v>1</v>
      </c>
      <c r="F10" s="61">
        <v>1000</v>
      </c>
      <c r="G10" s="61">
        <v>1000</v>
      </c>
      <c r="H10" s="61">
        <v>40</v>
      </c>
    </row>
    <row r="11" spans="1:8" x14ac:dyDescent="0.5">
      <c r="A11" s="58"/>
      <c r="B11" s="59"/>
      <c r="C11" s="59"/>
      <c r="D11" s="59"/>
      <c r="E11" s="59"/>
      <c r="F11" s="60"/>
      <c r="G11" s="79"/>
      <c r="H11" s="59"/>
    </row>
    <row r="13" spans="1:8" ht="24" x14ac:dyDescent="0.55000000000000004">
      <c r="A13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C523B-0DCA-4A94-93C0-1DE93E67C379}">
  <sheetPr>
    <tabColor rgb="FF92D050"/>
  </sheetPr>
  <dimension ref="A1:H14"/>
  <sheetViews>
    <sheetView showGridLines="0" topLeftCell="A7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88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f>B10+B11</f>
        <v>10</v>
      </c>
      <c r="C9" s="67">
        <f t="shared" ref="C9:F9" si="0">C10+C11</f>
        <v>15</v>
      </c>
      <c r="D9" s="67">
        <f t="shared" si="0"/>
        <v>0</v>
      </c>
      <c r="E9" s="67">
        <f t="shared" si="0"/>
        <v>15</v>
      </c>
      <c r="F9" s="67">
        <f t="shared" si="0"/>
        <v>12750</v>
      </c>
      <c r="G9" s="67">
        <v>850</v>
      </c>
      <c r="H9" s="67">
        <v>20</v>
      </c>
    </row>
    <row r="10" spans="1:8" ht="24" x14ac:dyDescent="0.55000000000000004">
      <c r="A10" s="57" t="s">
        <v>63</v>
      </c>
      <c r="B10" s="61">
        <v>5</v>
      </c>
      <c r="C10" s="61">
        <v>5</v>
      </c>
      <c r="D10" s="61">
        <v>0</v>
      </c>
      <c r="E10" s="61">
        <v>5</v>
      </c>
      <c r="F10" s="61">
        <v>4250</v>
      </c>
      <c r="G10" s="61">
        <v>850</v>
      </c>
      <c r="H10" s="61">
        <v>20</v>
      </c>
    </row>
    <row r="11" spans="1:8" ht="24" x14ac:dyDescent="0.55000000000000004">
      <c r="A11" s="57" t="s">
        <v>68</v>
      </c>
      <c r="B11" s="61">
        <v>5</v>
      </c>
      <c r="C11" s="61">
        <v>10</v>
      </c>
      <c r="D11" s="61">
        <v>0</v>
      </c>
      <c r="E11" s="61">
        <v>10</v>
      </c>
      <c r="F11" s="61">
        <v>8500</v>
      </c>
      <c r="G11" s="61">
        <v>850</v>
      </c>
      <c r="H11" s="61">
        <v>20</v>
      </c>
    </row>
    <row r="12" spans="1:8" x14ac:dyDescent="0.5">
      <c r="A12" s="58"/>
      <c r="B12" s="59"/>
      <c r="C12" s="59"/>
      <c r="D12" s="59"/>
      <c r="E12" s="59"/>
      <c r="F12" s="60"/>
      <c r="G12" s="79"/>
      <c r="H12" s="59"/>
    </row>
    <row r="14" spans="1:8" ht="24" x14ac:dyDescent="0.55000000000000004">
      <c r="A14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15AD-95BD-478E-AC07-4747DAC7BEBE}">
  <sheetPr>
    <tabColor rgb="FF92D050"/>
  </sheetPr>
  <dimension ref="A1:H13"/>
  <sheetViews>
    <sheetView showGridLines="0" topLeftCell="A7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91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v>1</v>
      </c>
      <c r="C9" s="67">
        <v>6</v>
      </c>
      <c r="D9" s="67">
        <v>0</v>
      </c>
      <c r="E9" s="67">
        <v>6</v>
      </c>
      <c r="F9" s="67">
        <v>5800</v>
      </c>
      <c r="G9" s="67">
        <v>966.67</v>
      </c>
      <c r="H9" s="67">
        <v>10</v>
      </c>
    </row>
    <row r="10" spans="1:8" ht="24" x14ac:dyDescent="0.55000000000000004">
      <c r="A10" s="57" t="s">
        <v>67</v>
      </c>
      <c r="B10" s="61">
        <v>1</v>
      </c>
      <c r="C10" s="61">
        <v>6</v>
      </c>
      <c r="D10" s="61">
        <v>0</v>
      </c>
      <c r="E10" s="61">
        <v>6</v>
      </c>
      <c r="F10" s="61">
        <v>5800</v>
      </c>
      <c r="G10" s="61">
        <v>966.67</v>
      </c>
      <c r="H10" s="61">
        <v>10</v>
      </c>
    </row>
    <row r="11" spans="1:8" x14ac:dyDescent="0.5">
      <c r="A11" s="58"/>
      <c r="B11" s="59"/>
      <c r="C11" s="59"/>
      <c r="D11" s="59"/>
      <c r="E11" s="59"/>
      <c r="F11" s="60"/>
      <c r="G11" s="79"/>
      <c r="H11" s="59"/>
    </row>
    <row r="13" spans="1:8" ht="24" x14ac:dyDescent="0.55000000000000004">
      <c r="A13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5D6B6-7E2C-4124-9772-07DAB44F4C33}">
  <sheetPr>
    <tabColor rgb="FF92D050"/>
  </sheetPr>
  <dimension ref="A1:H15"/>
  <sheetViews>
    <sheetView showGridLines="0" topLeftCell="A7" workbookViewId="0">
      <selection activeCell="A15" sqref="A15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89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f>B10+B11+B12</f>
        <v>15</v>
      </c>
      <c r="C9" s="67">
        <f t="shared" ref="C9:F9" si="0">C10+C11+C12</f>
        <v>15</v>
      </c>
      <c r="D9" s="67">
        <f t="shared" si="0"/>
        <v>0</v>
      </c>
      <c r="E9" s="67">
        <f t="shared" si="0"/>
        <v>15</v>
      </c>
      <c r="F9" s="67">
        <f t="shared" si="0"/>
        <v>7800</v>
      </c>
      <c r="G9" s="67">
        <v>520</v>
      </c>
      <c r="H9" s="67">
        <v>40</v>
      </c>
    </row>
    <row r="10" spans="1:8" ht="24" x14ac:dyDescent="0.55000000000000004">
      <c r="A10" s="57" t="s">
        <v>64</v>
      </c>
      <c r="B10" s="61">
        <v>10</v>
      </c>
      <c r="C10" s="61">
        <v>5</v>
      </c>
      <c r="D10" s="61">
        <v>0</v>
      </c>
      <c r="E10" s="61">
        <v>5</v>
      </c>
      <c r="F10" s="61">
        <v>2600</v>
      </c>
      <c r="G10" s="61">
        <v>520</v>
      </c>
      <c r="H10" s="61">
        <v>40</v>
      </c>
    </row>
    <row r="11" spans="1:8" ht="24" x14ac:dyDescent="0.55000000000000004">
      <c r="A11" s="57" t="s">
        <v>66</v>
      </c>
      <c r="B11" s="61">
        <v>2</v>
      </c>
      <c r="C11" s="61">
        <v>1</v>
      </c>
      <c r="D11" s="61">
        <v>0</v>
      </c>
      <c r="E11" s="61">
        <v>1</v>
      </c>
      <c r="F11" s="61">
        <v>520</v>
      </c>
      <c r="G11" s="61">
        <v>520</v>
      </c>
      <c r="H11" s="61">
        <v>40</v>
      </c>
    </row>
    <row r="12" spans="1:8" ht="24" x14ac:dyDescent="0.55000000000000004">
      <c r="A12" s="57" t="s">
        <v>67</v>
      </c>
      <c r="B12" s="61">
        <v>3</v>
      </c>
      <c r="C12" s="61">
        <v>9</v>
      </c>
      <c r="D12" s="61">
        <v>0</v>
      </c>
      <c r="E12" s="61">
        <v>9</v>
      </c>
      <c r="F12" s="61">
        <v>4680</v>
      </c>
      <c r="G12" s="61">
        <v>520</v>
      </c>
      <c r="H12" s="61">
        <v>40</v>
      </c>
    </row>
    <row r="13" spans="1:8" x14ac:dyDescent="0.5">
      <c r="A13" s="58"/>
      <c r="B13" s="59"/>
      <c r="C13" s="59"/>
      <c r="D13" s="59"/>
      <c r="E13" s="59"/>
      <c r="F13" s="60"/>
      <c r="G13" s="79"/>
      <c r="H13" s="59"/>
    </row>
    <row r="15" spans="1:8" ht="24" x14ac:dyDescent="0.55000000000000004">
      <c r="A15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4EE4A-23B2-44E5-99D8-5F134BE48D02}">
  <sheetPr>
    <tabColor rgb="FF92D050"/>
  </sheetPr>
  <dimension ref="A1:H13"/>
  <sheetViews>
    <sheetView showGridLines="0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92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v>5</v>
      </c>
      <c r="C9" s="67">
        <v>2</v>
      </c>
      <c r="D9" s="67">
        <v>0</v>
      </c>
      <c r="E9" s="67">
        <v>2</v>
      </c>
      <c r="F9" s="67">
        <v>2200</v>
      </c>
      <c r="G9" s="67">
        <v>1100</v>
      </c>
      <c r="H9" s="67">
        <v>20</v>
      </c>
    </row>
    <row r="10" spans="1:8" ht="24" x14ac:dyDescent="0.55000000000000004">
      <c r="A10" s="57" t="s">
        <v>63</v>
      </c>
      <c r="B10" s="61">
        <v>5</v>
      </c>
      <c r="C10" s="61">
        <v>2</v>
      </c>
      <c r="D10" s="61">
        <v>0</v>
      </c>
      <c r="E10" s="61">
        <v>2</v>
      </c>
      <c r="F10" s="61">
        <v>2200</v>
      </c>
      <c r="G10" s="61">
        <v>1100</v>
      </c>
      <c r="H10" s="61">
        <v>20</v>
      </c>
    </row>
    <row r="11" spans="1:8" x14ac:dyDescent="0.5">
      <c r="A11" s="58"/>
      <c r="B11" s="59"/>
      <c r="C11" s="59"/>
      <c r="D11" s="59"/>
      <c r="E11" s="59"/>
      <c r="F11" s="60"/>
      <c r="G11" s="79"/>
      <c r="H11" s="59"/>
    </row>
    <row r="13" spans="1:8" ht="24" x14ac:dyDescent="0.55000000000000004">
      <c r="A13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4A3A-22FE-4319-A391-F4A962705E4A}">
  <sheetPr>
    <tabColor rgb="FF92D050"/>
  </sheetPr>
  <dimension ref="A1:H13"/>
  <sheetViews>
    <sheetView showGridLines="0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93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v>5</v>
      </c>
      <c r="C9" s="67">
        <v>2</v>
      </c>
      <c r="D9" s="67">
        <v>0</v>
      </c>
      <c r="E9" s="67">
        <v>2</v>
      </c>
      <c r="F9" s="67">
        <v>2400</v>
      </c>
      <c r="G9" s="67">
        <v>1200</v>
      </c>
      <c r="H9" s="67">
        <v>10</v>
      </c>
    </row>
    <row r="10" spans="1:8" ht="24" x14ac:dyDescent="0.55000000000000004">
      <c r="A10" s="57" t="s">
        <v>63</v>
      </c>
      <c r="B10" s="61">
        <v>5</v>
      </c>
      <c r="C10" s="61">
        <v>2</v>
      </c>
      <c r="D10" s="61">
        <v>0</v>
      </c>
      <c r="E10" s="61">
        <v>2</v>
      </c>
      <c r="F10" s="61">
        <v>2400</v>
      </c>
      <c r="G10" s="61">
        <v>1200</v>
      </c>
      <c r="H10" s="61">
        <v>10</v>
      </c>
    </row>
    <row r="11" spans="1:8" x14ac:dyDescent="0.5">
      <c r="A11" s="58"/>
      <c r="B11" s="59"/>
      <c r="C11" s="59"/>
      <c r="D11" s="59"/>
      <c r="E11" s="59"/>
      <c r="F11" s="60"/>
      <c r="G11" s="79"/>
      <c r="H11" s="59"/>
    </row>
    <row r="13" spans="1:8" ht="24" x14ac:dyDescent="0.55000000000000004">
      <c r="A13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CBF62-D865-40F4-8A31-16365A77C221}">
  <sheetPr>
    <tabColor rgb="FF92D050"/>
  </sheetPr>
  <dimension ref="A1:H13"/>
  <sheetViews>
    <sheetView showGridLines="0" topLeftCell="A7" workbookViewId="0">
      <selection activeCell="B9" sqref="B9:H9"/>
    </sheetView>
  </sheetViews>
  <sheetFormatPr defaultColWidth="9" defaultRowHeight="23.25" x14ac:dyDescent="0.5"/>
  <cols>
    <col min="1" max="1" width="13.75" style="51" bestFit="1" customWidth="1"/>
    <col min="2" max="2" width="8.8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1.875" style="51" customWidth="1"/>
    <col min="7" max="7" width="11.125" style="51" bestFit="1" customWidth="1"/>
    <col min="8" max="8" width="14.1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94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87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58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2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3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04"/>
    </row>
    <row r="9" spans="1:8" ht="24" x14ac:dyDescent="0.55000000000000004">
      <c r="A9" s="66" t="s">
        <v>60</v>
      </c>
      <c r="B9" s="67">
        <v>5</v>
      </c>
      <c r="C9" s="67">
        <v>2</v>
      </c>
      <c r="D9" s="67">
        <v>0</v>
      </c>
      <c r="E9" s="67">
        <v>2</v>
      </c>
      <c r="F9" s="67">
        <v>2500</v>
      </c>
      <c r="G9" s="67">
        <v>1250</v>
      </c>
      <c r="H9" s="67">
        <v>15</v>
      </c>
    </row>
    <row r="10" spans="1:8" ht="24" x14ac:dyDescent="0.55000000000000004">
      <c r="A10" s="57" t="s">
        <v>63</v>
      </c>
      <c r="B10" s="61">
        <v>5</v>
      </c>
      <c r="C10" s="61">
        <v>2</v>
      </c>
      <c r="D10" s="61">
        <v>0</v>
      </c>
      <c r="E10" s="61">
        <v>2</v>
      </c>
      <c r="F10" s="61">
        <v>2500</v>
      </c>
      <c r="G10" s="61">
        <v>1250</v>
      </c>
      <c r="H10" s="61">
        <v>15</v>
      </c>
    </row>
    <row r="11" spans="1:8" x14ac:dyDescent="0.5">
      <c r="A11" s="58"/>
      <c r="B11" s="59"/>
      <c r="C11" s="59"/>
      <c r="D11" s="59"/>
      <c r="E11" s="59"/>
      <c r="F11" s="60"/>
      <c r="G11" s="79"/>
      <c r="H11" s="59"/>
    </row>
    <row r="13" spans="1:8" ht="24" x14ac:dyDescent="0.55000000000000004">
      <c r="A13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1A12-16DF-40EA-84EB-87A45BA759ED}">
  <sheetPr>
    <tabColor rgb="FF92D050"/>
  </sheetPr>
  <dimension ref="A1:I12"/>
  <sheetViews>
    <sheetView showGridLines="0" workbookViewId="0">
      <selection activeCell="B7" sqref="B7:I7"/>
    </sheetView>
  </sheetViews>
  <sheetFormatPr defaultColWidth="9" defaultRowHeight="14.25" x14ac:dyDescent="0.2"/>
  <cols>
    <col min="1" max="1" width="12.625" style="16" customWidth="1"/>
    <col min="2" max="2" width="12.25" style="16" bestFit="1" customWidth="1"/>
    <col min="3" max="3" width="8.125" style="16" customWidth="1"/>
    <col min="4" max="4" width="8.875" style="16" customWidth="1"/>
    <col min="5" max="5" width="7.5" style="16" customWidth="1"/>
    <col min="6" max="6" width="11" style="16" customWidth="1"/>
    <col min="7" max="7" width="12.375" style="16" bestFit="1" customWidth="1"/>
    <col min="8" max="8" width="10.25" style="16" bestFit="1" customWidth="1"/>
    <col min="9" max="9" width="8.375" style="16" customWidth="1"/>
    <col min="10" max="10" width="17.375" style="16" bestFit="1" customWidth="1"/>
    <col min="11" max="11" width="13" style="16" bestFit="1" customWidth="1"/>
    <col min="12" max="12" width="12" style="16" bestFit="1" customWidth="1"/>
    <col min="13" max="13" width="9.25" style="16" bestFit="1" customWidth="1"/>
    <col min="14" max="14" width="10.125" style="16" bestFit="1" customWidth="1"/>
    <col min="15" max="15" width="8.375" style="16" customWidth="1"/>
    <col min="16" max="16384" width="9" style="16"/>
  </cols>
  <sheetData>
    <row r="1" spans="1:9" ht="23.25" x14ac:dyDescent="0.5">
      <c r="A1" s="111" t="s">
        <v>39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113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84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2" x14ac:dyDescent="0.2">
      <c r="A6" s="44" t="s">
        <v>40</v>
      </c>
      <c r="B6" s="46" t="s">
        <v>1</v>
      </c>
      <c r="C6" s="46" t="s">
        <v>41</v>
      </c>
      <c r="D6" s="46" t="s">
        <v>42</v>
      </c>
      <c r="E6" s="46" t="s">
        <v>43</v>
      </c>
      <c r="F6" s="46" t="s">
        <v>4</v>
      </c>
      <c r="G6" s="44" t="s">
        <v>5</v>
      </c>
      <c r="H6" s="46" t="s">
        <v>44</v>
      </c>
      <c r="I6" s="45" t="s">
        <v>13</v>
      </c>
    </row>
    <row r="7" spans="1:9" ht="24" x14ac:dyDescent="0.55000000000000004">
      <c r="A7" s="67" t="s">
        <v>60</v>
      </c>
      <c r="B7" s="67">
        <f>SUM(B8:B10)</f>
        <v>5</v>
      </c>
      <c r="C7" s="67">
        <f t="shared" ref="C7:I7" si="0">SUM(C8:C10)</f>
        <v>2</v>
      </c>
      <c r="D7" s="67">
        <f t="shared" si="0"/>
        <v>26</v>
      </c>
      <c r="E7" s="67">
        <f t="shared" si="0"/>
        <v>28</v>
      </c>
      <c r="F7" s="67">
        <v>2</v>
      </c>
      <c r="G7" s="67">
        <f t="shared" si="0"/>
        <v>1000</v>
      </c>
      <c r="H7" s="67">
        <v>500</v>
      </c>
      <c r="I7" s="67">
        <v>110</v>
      </c>
    </row>
    <row r="8" spans="1:9" ht="24" x14ac:dyDescent="0.55000000000000004">
      <c r="A8" s="57" t="s">
        <v>61</v>
      </c>
      <c r="B8" s="61">
        <v>2</v>
      </c>
      <c r="C8" s="61">
        <v>0</v>
      </c>
      <c r="D8" s="61">
        <v>15</v>
      </c>
      <c r="E8" s="61">
        <v>15</v>
      </c>
      <c r="F8" s="61">
        <v>0</v>
      </c>
      <c r="G8" s="61">
        <v>0</v>
      </c>
      <c r="H8" s="61">
        <v>0</v>
      </c>
      <c r="I8" s="57">
        <v>0</v>
      </c>
    </row>
    <row r="9" spans="1:9" ht="24" x14ac:dyDescent="0.55000000000000004">
      <c r="A9" s="57" t="s">
        <v>67</v>
      </c>
      <c r="B9" s="61">
        <v>1</v>
      </c>
      <c r="C9" s="61">
        <v>0</v>
      </c>
      <c r="D9" s="61">
        <v>1</v>
      </c>
      <c r="E9" s="61">
        <v>1</v>
      </c>
      <c r="F9" s="61">
        <v>0</v>
      </c>
      <c r="G9" s="61">
        <v>0</v>
      </c>
      <c r="H9" s="61">
        <v>0</v>
      </c>
      <c r="I9" s="57">
        <v>0</v>
      </c>
    </row>
    <row r="10" spans="1:9" ht="24" x14ac:dyDescent="0.55000000000000004">
      <c r="A10" s="57" t="s">
        <v>70</v>
      </c>
      <c r="B10" s="61">
        <v>2</v>
      </c>
      <c r="C10" s="61">
        <v>2</v>
      </c>
      <c r="D10" s="61">
        <v>10</v>
      </c>
      <c r="E10" s="61">
        <v>12</v>
      </c>
      <c r="F10" s="61">
        <v>2</v>
      </c>
      <c r="G10" s="61">
        <v>1000</v>
      </c>
      <c r="H10" s="61">
        <v>500</v>
      </c>
      <c r="I10" s="57">
        <v>110</v>
      </c>
    </row>
    <row r="11" spans="1:9" ht="23.25" x14ac:dyDescent="0.5">
      <c r="A11" s="54"/>
    </row>
    <row r="12" spans="1:9" ht="24" x14ac:dyDescent="0.55000000000000004">
      <c r="A12" s="52" t="s">
        <v>75</v>
      </c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9"/>
  <sheetViews>
    <sheetView showGridLines="0" topLeftCell="A16" workbookViewId="0">
      <selection activeCell="A26" sqref="A26"/>
    </sheetView>
  </sheetViews>
  <sheetFormatPr defaultColWidth="9" defaultRowHeight="24" x14ac:dyDescent="0.55000000000000004"/>
  <cols>
    <col min="1" max="1" width="17.5" style="13" customWidth="1"/>
    <col min="2" max="2" width="8.25" style="13" customWidth="1"/>
    <col min="3" max="3" width="9.75" style="13" customWidth="1"/>
    <col min="4" max="4" width="9.375" style="13" customWidth="1"/>
    <col min="5" max="5" width="10.375" style="13" customWidth="1"/>
    <col min="6" max="6" width="14" style="13" bestFit="1" customWidth="1"/>
    <col min="7" max="7" width="9" style="13"/>
    <col min="8" max="8" width="9.625" style="13" bestFit="1" customWidth="1"/>
    <col min="9" max="16384" width="9" style="13"/>
  </cols>
  <sheetData>
    <row r="1" spans="1:8" ht="30.75" x14ac:dyDescent="0.7">
      <c r="A1" s="85" t="s">
        <v>17</v>
      </c>
      <c r="B1" s="85"/>
      <c r="C1" s="85"/>
      <c r="D1" s="85"/>
      <c r="E1" s="85"/>
      <c r="F1" s="85"/>
      <c r="G1" s="85"/>
      <c r="H1" s="85"/>
    </row>
    <row r="2" spans="1:8" x14ac:dyDescent="0.55000000000000004">
      <c r="G2" s="13" t="s">
        <v>18</v>
      </c>
    </row>
    <row r="3" spans="1:8" s="14" customFormat="1" x14ac:dyDescent="0.55000000000000004">
      <c r="A3" s="14" t="s">
        <v>19</v>
      </c>
    </row>
    <row r="4" spans="1:8" x14ac:dyDescent="0.55000000000000004">
      <c r="A4" s="13" t="s">
        <v>20</v>
      </c>
      <c r="G4" s="13">
        <v>1</v>
      </c>
    </row>
    <row r="5" spans="1:8" x14ac:dyDescent="0.55000000000000004">
      <c r="A5" s="13" t="s">
        <v>21</v>
      </c>
      <c r="G5" s="13">
        <v>2</v>
      </c>
    </row>
    <row r="6" spans="1:8" s="14" customFormat="1" x14ac:dyDescent="0.55000000000000004">
      <c r="A6" s="14" t="s">
        <v>22</v>
      </c>
    </row>
    <row r="7" spans="1:8" s="14" customFormat="1" x14ac:dyDescent="0.55000000000000004">
      <c r="A7" s="14" t="s">
        <v>7</v>
      </c>
    </row>
    <row r="8" spans="1:8" x14ac:dyDescent="0.55000000000000004">
      <c r="A8" s="13" t="s">
        <v>24</v>
      </c>
      <c r="G8" s="13">
        <v>3</v>
      </c>
    </row>
    <row r="10" spans="1:8" s="14" customFormat="1" x14ac:dyDescent="0.55000000000000004">
      <c r="A10" s="14" t="s">
        <v>9</v>
      </c>
    </row>
    <row r="11" spans="1:8" x14ac:dyDescent="0.55000000000000004">
      <c r="A11" s="13" t="s">
        <v>25</v>
      </c>
      <c r="G11" s="13">
        <v>4</v>
      </c>
    </row>
    <row r="12" spans="1:8" x14ac:dyDescent="0.55000000000000004">
      <c r="A12" s="13" t="s">
        <v>104</v>
      </c>
      <c r="G12" s="13">
        <v>5</v>
      </c>
    </row>
    <row r="13" spans="1:8" s="52" customFormat="1" x14ac:dyDescent="0.55000000000000004">
      <c r="A13" s="52" t="s">
        <v>105</v>
      </c>
      <c r="G13" s="52">
        <v>6</v>
      </c>
    </row>
    <row r="14" spans="1:8" s="52" customFormat="1" x14ac:dyDescent="0.55000000000000004">
      <c r="A14" s="52" t="s">
        <v>106</v>
      </c>
      <c r="G14" s="52">
        <v>7</v>
      </c>
    </row>
    <row r="15" spans="1:8" x14ac:dyDescent="0.55000000000000004">
      <c r="A15" s="13" t="s">
        <v>112</v>
      </c>
      <c r="G15" s="13">
        <v>8</v>
      </c>
    </row>
    <row r="16" spans="1:8" s="14" customFormat="1" x14ac:dyDescent="0.55000000000000004">
      <c r="A16" s="14" t="s">
        <v>10</v>
      </c>
    </row>
    <row r="17" spans="1:7" x14ac:dyDescent="0.55000000000000004">
      <c r="A17" s="13" t="s">
        <v>107</v>
      </c>
      <c r="G17" s="13">
        <v>9</v>
      </c>
    </row>
    <row r="18" spans="1:7" x14ac:dyDescent="0.55000000000000004">
      <c r="A18" s="13" t="s">
        <v>26</v>
      </c>
      <c r="G18" s="13">
        <v>10</v>
      </c>
    </row>
    <row r="19" spans="1:7" x14ac:dyDescent="0.55000000000000004">
      <c r="A19" s="13" t="s">
        <v>27</v>
      </c>
      <c r="G19" s="13">
        <v>11</v>
      </c>
    </row>
    <row r="20" spans="1:7" x14ac:dyDescent="0.55000000000000004">
      <c r="A20" s="13" t="s">
        <v>108</v>
      </c>
      <c r="G20" s="13">
        <v>12</v>
      </c>
    </row>
    <row r="21" spans="1:7" x14ac:dyDescent="0.55000000000000004">
      <c r="A21" s="13" t="s">
        <v>28</v>
      </c>
      <c r="G21" s="13">
        <v>13</v>
      </c>
    </row>
    <row r="22" spans="1:7" s="52" customFormat="1" x14ac:dyDescent="0.55000000000000004">
      <c r="A22" s="52" t="s">
        <v>110</v>
      </c>
      <c r="G22" s="52">
        <v>14</v>
      </c>
    </row>
    <row r="23" spans="1:7" s="52" customFormat="1" x14ac:dyDescent="0.55000000000000004">
      <c r="A23" s="117" t="s">
        <v>109</v>
      </c>
      <c r="G23" s="52">
        <v>15</v>
      </c>
    </row>
    <row r="24" spans="1:7" s="52" customFormat="1" x14ac:dyDescent="0.55000000000000004">
      <c r="A24" s="117" t="s">
        <v>111</v>
      </c>
      <c r="G24" s="52">
        <v>16</v>
      </c>
    </row>
    <row r="25" spans="1:7" s="14" customFormat="1" x14ac:dyDescent="0.55000000000000004">
      <c r="A25" s="14" t="s">
        <v>11</v>
      </c>
    </row>
    <row r="26" spans="1:7" x14ac:dyDescent="0.55000000000000004">
      <c r="A26" s="13" t="s">
        <v>29</v>
      </c>
      <c r="G26" s="13">
        <v>17</v>
      </c>
    </row>
    <row r="27" spans="1:7" s="14" customFormat="1" x14ac:dyDescent="0.55000000000000004">
      <c r="A27" s="14" t="s">
        <v>12</v>
      </c>
    </row>
    <row r="28" spans="1:7" x14ac:dyDescent="0.55000000000000004">
      <c r="A28" s="13" t="s">
        <v>30</v>
      </c>
      <c r="G28" s="13">
        <v>18</v>
      </c>
    </row>
    <row r="29" spans="1:7" x14ac:dyDescent="0.55000000000000004">
      <c r="A29" s="13" t="s">
        <v>31</v>
      </c>
      <c r="G29" s="13">
        <v>19</v>
      </c>
    </row>
  </sheetData>
  <mergeCells count="1">
    <mergeCell ref="A1:H1"/>
  </mergeCells>
  <pageMargins left="0.51181102362204722" right="0.15748031496062992" top="0.47244094488188981" bottom="7.874015748031496E-2" header="0.31496062992125984" footer="0.15748031496062992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20"/>
  <sheetViews>
    <sheetView showGridLines="0" topLeftCell="A4" workbookViewId="0">
      <selection activeCell="A26" sqref="A26"/>
    </sheetView>
  </sheetViews>
  <sheetFormatPr defaultColWidth="9" defaultRowHeight="14.25" x14ac:dyDescent="0.2"/>
  <cols>
    <col min="1" max="1" width="12.625" style="5" customWidth="1"/>
    <col min="2" max="2" width="12.25" style="5" bestFit="1" customWidth="1"/>
    <col min="3" max="3" width="8.125" style="5" customWidth="1"/>
    <col min="4" max="4" width="8.875" style="5" customWidth="1"/>
    <col min="5" max="5" width="7.5" style="5" customWidth="1"/>
    <col min="6" max="6" width="11" style="5" customWidth="1"/>
    <col min="7" max="7" width="12.375" style="5" bestFit="1" customWidth="1"/>
    <col min="8" max="8" width="10.25" style="5" bestFit="1" customWidth="1"/>
    <col min="9" max="9" width="8.375" style="5" customWidth="1"/>
    <col min="10" max="10" width="17.375" style="5" bestFit="1" customWidth="1"/>
    <col min="11" max="11" width="13" style="5" bestFit="1" customWidth="1"/>
    <col min="12" max="12" width="12" style="5" bestFit="1" customWidth="1"/>
    <col min="13" max="13" width="9.25" style="5" bestFit="1" customWidth="1"/>
    <col min="14" max="14" width="10.125" style="5" bestFit="1" customWidth="1"/>
    <col min="15" max="15" width="8.375" style="5" customWidth="1"/>
    <col min="16" max="16384" width="9" style="5"/>
  </cols>
  <sheetData>
    <row r="1" spans="1:9" ht="23.25" x14ac:dyDescent="0.5">
      <c r="A1" s="111" t="s">
        <v>39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45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84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2" x14ac:dyDescent="0.2">
      <c r="A6" s="44" t="s">
        <v>40</v>
      </c>
      <c r="B6" s="46" t="s">
        <v>1</v>
      </c>
      <c r="C6" s="46" t="s">
        <v>41</v>
      </c>
      <c r="D6" s="46" t="s">
        <v>42</v>
      </c>
      <c r="E6" s="46" t="s">
        <v>43</v>
      </c>
      <c r="F6" s="46" t="s">
        <v>4</v>
      </c>
      <c r="G6" s="44" t="s">
        <v>5</v>
      </c>
      <c r="H6" s="46" t="s">
        <v>44</v>
      </c>
      <c r="I6" s="45" t="s">
        <v>13</v>
      </c>
    </row>
    <row r="7" spans="1:9" ht="24" x14ac:dyDescent="0.55000000000000004">
      <c r="A7" s="67" t="s">
        <v>60</v>
      </c>
      <c r="B7" s="67">
        <f>+B9+B8+B10+B11+B12+B13+B14+B15+B16+B17+B18</f>
        <v>2326</v>
      </c>
      <c r="C7" s="67">
        <f t="shared" ref="C7:G7" si="0">+C9+C8+C10+C11+C12+C13+C14+C15+C16+C17+C18</f>
        <v>28880</v>
      </c>
      <c r="D7" s="67">
        <f t="shared" si="0"/>
        <v>1760</v>
      </c>
      <c r="E7" s="67">
        <f t="shared" si="0"/>
        <v>30640</v>
      </c>
      <c r="F7" s="67">
        <f t="shared" si="0"/>
        <v>27650</v>
      </c>
      <c r="G7" s="71">
        <f t="shared" si="0"/>
        <v>4080500</v>
      </c>
      <c r="H7" s="67">
        <v>136.38999999999999</v>
      </c>
      <c r="I7" s="67">
        <f>+(I9+I8+I10+I11)/4</f>
        <v>25</v>
      </c>
    </row>
    <row r="8" spans="1:9" ht="24" x14ac:dyDescent="0.55000000000000004">
      <c r="A8" s="57" t="s">
        <v>61</v>
      </c>
      <c r="B8" s="61">
        <v>340</v>
      </c>
      <c r="C8" s="61">
        <v>4900</v>
      </c>
      <c r="D8" s="61">
        <v>0</v>
      </c>
      <c r="E8" s="61">
        <v>4900</v>
      </c>
      <c r="F8" s="61">
        <f>+C8</f>
        <v>4900</v>
      </c>
      <c r="G8" s="61">
        <v>700000</v>
      </c>
      <c r="H8" s="61">
        <v>142.86000000000001</v>
      </c>
      <c r="I8" s="61">
        <v>25</v>
      </c>
    </row>
    <row r="9" spans="1:9" ht="24" x14ac:dyDescent="0.55000000000000004">
      <c r="A9" s="57" t="s">
        <v>62</v>
      </c>
      <c r="B9" s="61">
        <v>40</v>
      </c>
      <c r="C9" s="61">
        <v>430</v>
      </c>
      <c r="D9" s="61">
        <v>230</v>
      </c>
      <c r="E9" s="61">
        <v>660</v>
      </c>
      <c r="F9" s="61">
        <v>200</v>
      </c>
      <c r="G9" s="61">
        <v>30000</v>
      </c>
      <c r="H9" s="61">
        <v>69.77</v>
      </c>
      <c r="I9" s="61">
        <v>25</v>
      </c>
    </row>
    <row r="10" spans="1:9" ht="24" x14ac:dyDescent="0.55000000000000004">
      <c r="A10" s="57" t="s">
        <v>63</v>
      </c>
      <c r="B10" s="61">
        <v>90</v>
      </c>
      <c r="C10" s="61">
        <v>900</v>
      </c>
      <c r="D10" s="61">
        <v>0</v>
      </c>
      <c r="E10" s="61">
        <v>900</v>
      </c>
      <c r="F10" s="61">
        <v>900</v>
      </c>
      <c r="G10" s="61">
        <v>135000</v>
      </c>
      <c r="H10" s="61">
        <v>150</v>
      </c>
      <c r="I10" s="61">
        <v>25</v>
      </c>
    </row>
    <row r="11" spans="1:9" ht="24" x14ac:dyDescent="0.55000000000000004">
      <c r="A11" s="57" t="s">
        <v>64</v>
      </c>
      <c r="B11" s="61">
        <v>5</v>
      </c>
      <c r="C11" s="61">
        <v>10</v>
      </c>
      <c r="D11" s="61">
        <v>30</v>
      </c>
      <c r="E11" s="61">
        <v>40</v>
      </c>
      <c r="F11" s="61">
        <v>10</v>
      </c>
      <c r="G11" s="61">
        <v>1500</v>
      </c>
      <c r="H11" s="61">
        <v>150</v>
      </c>
      <c r="I11" s="61">
        <v>25</v>
      </c>
    </row>
    <row r="12" spans="1:9" ht="24" x14ac:dyDescent="0.55000000000000004">
      <c r="A12" s="57" t="s">
        <v>65</v>
      </c>
      <c r="B12" s="61">
        <v>240</v>
      </c>
      <c r="C12" s="61">
        <v>3400</v>
      </c>
      <c r="D12" s="61">
        <v>600</v>
      </c>
      <c r="E12" s="61">
        <v>4000</v>
      </c>
      <c r="F12" s="61">
        <v>2800</v>
      </c>
      <c r="G12" s="61">
        <v>440000</v>
      </c>
      <c r="H12" s="61">
        <v>129.41</v>
      </c>
      <c r="I12" s="61">
        <v>25</v>
      </c>
    </row>
    <row r="13" spans="1:9" ht="24" x14ac:dyDescent="0.55000000000000004">
      <c r="A13" s="57" t="s">
        <v>66</v>
      </c>
      <c r="B13" s="61">
        <v>140</v>
      </c>
      <c r="C13" s="61">
        <v>1700</v>
      </c>
      <c r="D13" s="61">
        <v>400</v>
      </c>
      <c r="E13" s="61">
        <v>2100</v>
      </c>
      <c r="F13" s="61">
        <v>1300</v>
      </c>
      <c r="G13" s="61">
        <v>200000</v>
      </c>
      <c r="H13" s="61">
        <v>117.65</v>
      </c>
      <c r="I13" s="61">
        <v>25</v>
      </c>
    </row>
    <row r="14" spans="1:9" ht="24" x14ac:dyDescent="0.55000000000000004">
      <c r="A14" s="57" t="s">
        <v>67</v>
      </c>
      <c r="B14" s="61">
        <v>250</v>
      </c>
      <c r="C14" s="61">
        <v>3150</v>
      </c>
      <c r="D14" s="61">
        <v>0</v>
      </c>
      <c r="E14" s="61">
        <v>3150</v>
      </c>
      <c r="F14" s="61">
        <v>3150</v>
      </c>
      <c r="G14" s="61">
        <v>450000</v>
      </c>
      <c r="H14" s="61">
        <v>142.86000000000001</v>
      </c>
      <c r="I14" s="61">
        <v>25</v>
      </c>
    </row>
    <row r="15" spans="1:9" ht="24" x14ac:dyDescent="0.55000000000000004">
      <c r="A15" s="57" t="s">
        <v>68</v>
      </c>
      <c r="B15" s="61">
        <v>200</v>
      </c>
      <c r="C15" s="61">
        <v>2200</v>
      </c>
      <c r="D15" s="61">
        <v>0</v>
      </c>
      <c r="E15" s="61">
        <v>2200</v>
      </c>
      <c r="F15" s="61">
        <v>2200</v>
      </c>
      <c r="G15" s="61">
        <v>330000</v>
      </c>
      <c r="H15" s="61">
        <v>150</v>
      </c>
      <c r="I15" s="61">
        <v>25</v>
      </c>
    </row>
    <row r="16" spans="1:9" ht="24" x14ac:dyDescent="0.55000000000000004">
      <c r="A16" s="57" t="s">
        <v>69</v>
      </c>
      <c r="B16" s="61">
        <v>710</v>
      </c>
      <c r="C16" s="61">
        <v>8900</v>
      </c>
      <c r="D16" s="61">
        <v>0</v>
      </c>
      <c r="E16" s="61">
        <v>8900</v>
      </c>
      <c r="F16" s="61">
        <v>8900</v>
      </c>
      <c r="G16" s="61">
        <v>1300000</v>
      </c>
      <c r="H16" s="61">
        <v>146.07</v>
      </c>
      <c r="I16" s="61">
        <v>25</v>
      </c>
    </row>
    <row r="17" spans="1:9" ht="24" x14ac:dyDescent="0.55000000000000004">
      <c r="A17" s="57" t="s">
        <v>70</v>
      </c>
      <c r="B17" s="61">
        <v>280</v>
      </c>
      <c r="C17" s="61">
        <v>3000</v>
      </c>
      <c r="D17" s="61">
        <v>500</v>
      </c>
      <c r="E17" s="61">
        <v>3500</v>
      </c>
      <c r="F17" s="61">
        <v>3000</v>
      </c>
      <c r="G17" s="61">
        <v>450000</v>
      </c>
      <c r="H17" s="61">
        <v>150</v>
      </c>
      <c r="I17" s="61">
        <v>25</v>
      </c>
    </row>
    <row r="18" spans="1:9" ht="24" x14ac:dyDescent="0.55000000000000004">
      <c r="A18" s="57" t="s">
        <v>71</v>
      </c>
      <c r="B18" s="61">
        <v>31</v>
      </c>
      <c r="C18" s="61">
        <v>290</v>
      </c>
      <c r="D18" s="61">
        <v>0</v>
      </c>
      <c r="E18" s="61">
        <v>290</v>
      </c>
      <c r="F18" s="61">
        <v>290</v>
      </c>
      <c r="G18" s="61">
        <v>44000</v>
      </c>
      <c r="H18" s="61">
        <v>151.72</v>
      </c>
      <c r="I18" s="61">
        <v>25</v>
      </c>
    </row>
    <row r="19" spans="1:9" ht="23.25" x14ac:dyDescent="0.5">
      <c r="A19" s="51"/>
    </row>
    <row r="20" spans="1:9" ht="24" x14ac:dyDescent="0.55000000000000004">
      <c r="A20" s="50" t="s">
        <v>75</v>
      </c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F484-4F03-4433-B8A8-BC117328922A}">
  <sheetPr>
    <tabColor rgb="FF92D050"/>
  </sheetPr>
  <dimension ref="A1:I16"/>
  <sheetViews>
    <sheetView showGridLines="0" workbookViewId="0">
      <selection activeCell="F17" sqref="F17"/>
    </sheetView>
  </sheetViews>
  <sheetFormatPr defaultColWidth="9" defaultRowHeight="14.25" x14ac:dyDescent="0.2"/>
  <cols>
    <col min="1" max="1" width="12.625" style="16" customWidth="1"/>
    <col min="2" max="2" width="12.25" style="16" bestFit="1" customWidth="1"/>
    <col min="3" max="3" width="8.125" style="16" customWidth="1"/>
    <col min="4" max="4" width="8.875" style="16" customWidth="1"/>
    <col min="5" max="5" width="7.5" style="16" customWidth="1"/>
    <col min="6" max="6" width="11" style="16" customWidth="1"/>
    <col min="7" max="7" width="12.375" style="16" bestFit="1" customWidth="1"/>
    <col min="8" max="8" width="10.25" style="16" bestFit="1" customWidth="1"/>
    <col min="9" max="9" width="8.375" style="16" customWidth="1"/>
    <col min="10" max="10" width="17.375" style="16" bestFit="1" customWidth="1"/>
    <col min="11" max="11" width="13" style="16" bestFit="1" customWidth="1"/>
    <col min="12" max="12" width="12" style="16" bestFit="1" customWidth="1"/>
    <col min="13" max="13" width="9.25" style="16" bestFit="1" customWidth="1"/>
    <col min="14" max="14" width="10.125" style="16" bestFit="1" customWidth="1"/>
    <col min="15" max="15" width="8.375" style="16" customWidth="1"/>
    <col min="16" max="16384" width="9" style="16"/>
  </cols>
  <sheetData>
    <row r="1" spans="1:9" ht="23.25" x14ac:dyDescent="0.5">
      <c r="A1" s="111" t="s">
        <v>39</v>
      </c>
      <c r="B1" s="112"/>
      <c r="C1" s="112"/>
      <c r="D1" s="112"/>
      <c r="E1" s="112"/>
      <c r="F1" s="112"/>
      <c r="G1" s="112"/>
      <c r="H1" s="112"/>
      <c r="I1" s="112"/>
    </row>
    <row r="2" spans="1:9" ht="26.25" x14ac:dyDescent="0.55000000000000004">
      <c r="A2" s="113" t="s">
        <v>46</v>
      </c>
      <c r="B2" s="114"/>
      <c r="C2" s="114"/>
      <c r="D2" s="114"/>
      <c r="E2" s="114"/>
      <c r="F2" s="114"/>
      <c r="G2" s="114"/>
      <c r="H2" s="114"/>
      <c r="I2" s="114"/>
    </row>
    <row r="3" spans="1:9" ht="23.25" x14ac:dyDescent="0.5">
      <c r="A3" s="105" t="s">
        <v>84</v>
      </c>
      <c r="B3" s="106"/>
      <c r="C3" s="106"/>
      <c r="D3" s="106"/>
      <c r="E3" s="106"/>
      <c r="F3" s="106"/>
      <c r="G3" s="106"/>
      <c r="H3" s="106"/>
      <c r="I3" s="106"/>
    </row>
    <row r="4" spans="1:9" ht="23.25" x14ac:dyDescent="0.5">
      <c r="A4" s="105" t="s">
        <v>85</v>
      </c>
      <c r="B4" s="106"/>
      <c r="C4" s="106"/>
      <c r="D4" s="106"/>
      <c r="E4" s="106"/>
      <c r="F4" s="106"/>
      <c r="G4" s="106"/>
      <c r="H4" s="106"/>
      <c r="I4" s="106"/>
    </row>
    <row r="5" spans="1:9" ht="21" x14ac:dyDescent="0.45">
      <c r="A5" s="115"/>
      <c r="B5" s="116"/>
      <c r="C5" s="116"/>
      <c r="D5" s="116"/>
      <c r="E5" s="116"/>
      <c r="F5" s="116"/>
      <c r="G5" s="116"/>
      <c r="H5" s="116"/>
      <c r="I5" s="116"/>
    </row>
    <row r="6" spans="1:9" ht="72" x14ac:dyDescent="0.2">
      <c r="A6" s="44" t="s">
        <v>40</v>
      </c>
      <c r="B6" s="46" t="s">
        <v>1</v>
      </c>
      <c r="C6" s="46" t="s">
        <v>41</v>
      </c>
      <c r="D6" s="46" t="s">
        <v>42</v>
      </c>
      <c r="E6" s="46" t="s">
        <v>43</v>
      </c>
      <c r="F6" s="46" t="s">
        <v>4</v>
      </c>
      <c r="G6" s="44" t="s">
        <v>5</v>
      </c>
      <c r="H6" s="46" t="s">
        <v>44</v>
      </c>
      <c r="I6" s="45" t="s">
        <v>13</v>
      </c>
    </row>
    <row r="7" spans="1:9" ht="24" x14ac:dyDescent="0.55000000000000004">
      <c r="A7" s="67" t="s">
        <v>60</v>
      </c>
      <c r="B7" s="67">
        <f>B8+B9+B10+B11+B12+B13+B14</f>
        <v>48</v>
      </c>
      <c r="C7" s="67">
        <f t="shared" ref="C7:G7" si="0">C8+C9+C10+C11+C12+C13+C14</f>
        <v>420</v>
      </c>
      <c r="D7" s="67">
        <f t="shared" si="0"/>
        <v>388</v>
      </c>
      <c r="E7" s="67">
        <f t="shared" si="0"/>
        <v>808</v>
      </c>
      <c r="F7" s="67">
        <f t="shared" si="0"/>
        <v>360</v>
      </c>
      <c r="G7" s="67">
        <f t="shared" si="0"/>
        <v>117000</v>
      </c>
      <c r="H7" s="67">
        <v>663</v>
      </c>
      <c r="I7" s="67">
        <v>3.8</v>
      </c>
    </row>
    <row r="8" spans="1:9" ht="24" x14ac:dyDescent="0.55000000000000004">
      <c r="A8" s="57" t="s">
        <v>61</v>
      </c>
      <c r="B8" s="61">
        <v>4</v>
      </c>
      <c r="C8" s="61">
        <v>12</v>
      </c>
      <c r="D8" s="61">
        <v>10</v>
      </c>
      <c r="E8" s="61">
        <v>22</v>
      </c>
      <c r="F8" s="61">
        <v>2</v>
      </c>
      <c r="G8" s="61">
        <v>2000</v>
      </c>
      <c r="H8" s="61">
        <v>166.67</v>
      </c>
      <c r="I8" s="57">
        <v>3.8</v>
      </c>
    </row>
    <row r="9" spans="1:9" ht="24" x14ac:dyDescent="0.55000000000000004">
      <c r="A9" s="57" t="s">
        <v>65</v>
      </c>
      <c r="B9" s="61">
        <v>1</v>
      </c>
      <c r="C9" s="61">
        <v>27</v>
      </c>
      <c r="D9" s="61">
        <v>15</v>
      </c>
      <c r="E9" s="61">
        <v>42</v>
      </c>
      <c r="F9" s="61">
        <v>27</v>
      </c>
      <c r="G9" s="61">
        <v>27000</v>
      </c>
      <c r="H9" s="61">
        <v>1000</v>
      </c>
      <c r="I9" s="57">
        <v>3.8</v>
      </c>
    </row>
    <row r="10" spans="1:9" ht="24" x14ac:dyDescent="0.55000000000000004">
      <c r="A10" s="57" t="s">
        <v>66</v>
      </c>
      <c r="B10" s="61">
        <v>2</v>
      </c>
      <c r="C10" s="61">
        <v>1</v>
      </c>
      <c r="D10" s="61">
        <v>3</v>
      </c>
      <c r="E10" s="61">
        <v>4</v>
      </c>
      <c r="F10" s="61">
        <v>1</v>
      </c>
      <c r="G10" s="61">
        <v>1000</v>
      </c>
      <c r="H10" s="61">
        <v>1000</v>
      </c>
      <c r="I10" s="57">
        <v>3.8</v>
      </c>
    </row>
    <row r="11" spans="1:9" ht="24" x14ac:dyDescent="0.55000000000000004">
      <c r="A11" s="57" t="s">
        <v>67</v>
      </c>
      <c r="B11" s="61">
        <v>5</v>
      </c>
      <c r="C11" s="61">
        <v>20</v>
      </c>
      <c r="D11" s="61">
        <v>30</v>
      </c>
      <c r="E11" s="61">
        <v>50</v>
      </c>
      <c r="F11" s="61">
        <v>20</v>
      </c>
      <c r="G11" s="61">
        <v>20000</v>
      </c>
      <c r="H11" s="61">
        <v>1000</v>
      </c>
      <c r="I11" s="57">
        <v>3.8</v>
      </c>
    </row>
    <row r="12" spans="1:9" ht="24" x14ac:dyDescent="0.55000000000000004">
      <c r="A12" s="57" t="s">
        <v>68</v>
      </c>
      <c r="B12" s="61">
        <v>1</v>
      </c>
      <c r="C12" s="61">
        <v>10</v>
      </c>
      <c r="D12" s="61">
        <v>10</v>
      </c>
      <c r="E12" s="61">
        <v>20</v>
      </c>
      <c r="F12" s="61">
        <v>10</v>
      </c>
      <c r="G12" s="61">
        <v>10000</v>
      </c>
      <c r="H12" s="61">
        <v>1000</v>
      </c>
      <c r="I12" s="57">
        <v>3.8</v>
      </c>
    </row>
    <row r="13" spans="1:9" ht="24" x14ac:dyDescent="0.55000000000000004">
      <c r="A13" s="57" t="s">
        <v>69</v>
      </c>
      <c r="B13" s="61">
        <v>31</v>
      </c>
      <c r="C13" s="61">
        <v>270</v>
      </c>
      <c r="D13" s="61">
        <v>270</v>
      </c>
      <c r="E13" s="61">
        <v>540</v>
      </c>
      <c r="F13" s="61">
        <v>270</v>
      </c>
      <c r="G13" s="61">
        <v>27000</v>
      </c>
      <c r="H13" s="61">
        <v>100</v>
      </c>
      <c r="I13" s="57">
        <v>3.8</v>
      </c>
    </row>
    <row r="14" spans="1:9" ht="24" x14ac:dyDescent="0.55000000000000004">
      <c r="A14" s="57" t="s">
        <v>71</v>
      </c>
      <c r="B14" s="61">
        <v>4</v>
      </c>
      <c r="C14" s="61">
        <v>80</v>
      </c>
      <c r="D14" s="61">
        <v>50</v>
      </c>
      <c r="E14" s="61">
        <v>130</v>
      </c>
      <c r="F14" s="61">
        <v>30</v>
      </c>
      <c r="G14" s="61">
        <v>30000</v>
      </c>
      <c r="H14" s="61">
        <v>375</v>
      </c>
      <c r="I14" s="57">
        <v>3.8</v>
      </c>
    </row>
    <row r="15" spans="1:9" ht="23.25" x14ac:dyDescent="0.5">
      <c r="A15" s="51"/>
    </row>
    <row r="16" spans="1:9" ht="24" x14ac:dyDescent="0.55000000000000004">
      <c r="A16" s="50" t="s">
        <v>75</v>
      </c>
    </row>
  </sheetData>
  <mergeCells count="5">
    <mergeCell ref="A1:I1"/>
    <mergeCell ref="A2:I2"/>
    <mergeCell ref="A3:I3"/>
    <mergeCell ref="A4:I4"/>
    <mergeCell ref="A5:I5"/>
  </mergeCell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7"/>
  <sheetViews>
    <sheetView showGridLines="0" workbookViewId="0">
      <selection activeCell="D13" sqref="D13"/>
    </sheetView>
  </sheetViews>
  <sheetFormatPr defaultColWidth="9" defaultRowHeight="24" x14ac:dyDescent="0.55000000000000004"/>
  <cols>
    <col min="1" max="1" width="20" style="13" customWidth="1"/>
    <col min="2" max="2" width="8.25" style="13" customWidth="1"/>
    <col min="3" max="3" width="9.75" style="13" customWidth="1"/>
    <col min="4" max="4" width="9.375" style="13" customWidth="1"/>
    <col min="5" max="5" width="10.375" style="13" customWidth="1"/>
    <col min="6" max="6" width="14" style="13" bestFit="1" customWidth="1"/>
    <col min="7" max="7" width="9" style="13" customWidth="1"/>
    <col min="8" max="8" width="9.625" style="13" bestFit="1" customWidth="1"/>
    <col min="9" max="16384" width="9" style="13"/>
  </cols>
  <sheetData>
    <row r="1" spans="1:8" s="14" customFormat="1" x14ac:dyDescent="0.55000000000000004">
      <c r="A1" s="86" t="s">
        <v>32</v>
      </c>
      <c r="B1" s="87"/>
      <c r="C1" s="87"/>
      <c r="D1" s="87"/>
      <c r="E1" s="87"/>
      <c r="F1" s="87"/>
      <c r="G1" s="87"/>
      <c r="H1" s="87"/>
    </row>
    <row r="2" spans="1:8" s="14" customFormat="1" x14ac:dyDescent="0.55000000000000004">
      <c r="A2" s="86" t="s">
        <v>101</v>
      </c>
      <c r="B2" s="87"/>
      <c r="C2" s="87"/>
      <c r="D2" s="87"/>
      <c r="E2" s="87"/>
      <c r="F2" s="87"/>
      <c r="G2" s="87"/>
      <c r="H2" s="87"/>
    </row>
    <row r="3" spans="1:8" s="14" customFormat="1" x14ac:dyDescent="0.55000000000000004">
      <c r="A3" s="86" t="s">
        <v>56</v>
      </c>
      <c r="B3" s="87"/>
      <c r="C3" s="87"/>
      <c r="D3" s="87"/>
      <c r="E3" s="87"/>
      <c r="F3" s="87"/>
      <c r="G3" s="87"/>
      <c r="H3" s="87"/>
    </row>
    <row r="4" spans="1:8" ht="9.75" customHeight="1" x14ac:dyDescent="0.55000000000000004">
      <c r="A4" s="88"/>
      <c r="B4" s="89"/>
      <c r="C4" s="89"/>
      <c r="D4" s="89"/>
      <c r="E4" s="89"/>
      <c r="F4" s="89"/>
      <c r="G4" s="89"/>
      <c r="H4" s="89"/>
    </row>
    <row r="5" spans="1:8" s="19" customFormat="1" ht="96" x14ac:dyDescent="0.2">
      <c r="A5" s="17" t="s">
        <v>0</v>
      </c>
      <c r="B5" s="17" t="s">
        <v>1</v>
      </c>
      <c r="C5" s="17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8" t="s">
        <v>13</v>
      </c>
    </row>
    <row r="6" spans="1:8" s="14" customFormat="1" x14ac:dyDescent="0.55000000000000004">
      <c r="A6" s="20" t="s">
        <v>7</v>
      </c>
      <c r="B6" s="21">
        <f>+B7+B8</f>
        <v>16490</v>
      </c>
      <c r="C6" s="22">
        <f t="shared" ref="C6:F6" si="0">+C7+C8</f>
        <v>228370</v>
      </c>
      <c r="D6" s="21">
        <f t="shared" si="0"/>
        <v>0</v>
      </c>
      <c r="E6" s="22">
        <f t="shared" si="0"/>
        <v>228370</v>
      </c>
      <c r="F6" s="21">
        <f t="shared" si="0"/>
        <v>92954100</v>
      </c>
      <c r="G6" s="72">
        <v>407.03</v>
      </c>
      <c r="H6" s="72">
        <v>13.3</v>
      </c>
    </row>
    <row r="7" spans="1:8" x14ac:dyDescent="0.55000000000000004">
      <c r="A7" s="23" t="s">
        <v>8</v>
      </c>
      <c r="B7" s="68">
        <v>16490</v>
      </c>
      <c r="C7" s="69">
        <v>228370</v>
      </c>
      <c r="D7" s="70">
        <v>0</v>
      </c>
      <c r="E7" s="69">
        <v>228370</v>
      </c>
      <c r="F7" s="69">
        <v>92954100</v>
      </c>
      <c r="G7" s="70">
        <v>407.03</v>
      </c>
      <c r="H7" s="70">
        <v>13.3</v>
      </c>
    </row>
    <row r="8" spans="1:8" x14ac:dyDescent="0.55000000000000004">
      <c r="A8" s="23"/>
      <c r="B8" s="27"/>
      <c r="C8" s="26"/>
      <c r="D8" s="25"/>
      <c r="E8" s="26"/>
      <c r="F8" s="25"/>
      <c r="G8" s="26"/>
      <c r="H8" s="26"/>
    </row>
    <row r="9" spans="1:8" s="14" customFormat="1" x14ac:dyDescent="0.55000000000000004">
      <c r="A9" s="20" t="s">
        <v>9</v>
      </c>
      <c r="B9" s="28">
        <f>+B10+B11+B15</f>
        <v>4399</v>
      </c>
      <c r="C9" s="28">
        <f t="shared" ref="C9:F9" si="1">+C10+C11+C15</f>
        <v>41792</v>
      </c>
      <c r="D9" s="28">
        <f t="shared" si="1"/>
        <v>0</v>
      </c>
      <c r="E9" s="28">
        <f t="shared" si="1"/>
        <v>41182</v>
      </c>
      <c r="F9" s="29">
        <f t="shared" si="1"/>
        <v>131424800</v>
      </c>
      <c r="G9" s="28">
        <v>1153.4100000000001</v>
      </c>
      <c r="H9" s="28">
        <v>21.62</v>
      </c>
    </row>
    <row r="10" spans="1:8" x14ac:dyDescent="0.55000000000000004">
      <c r="A10" s="30" t="s">
        <v>33</v>
      </c>
      <c r="B10" s="67">
        <v>3911</v>
      </c>
      <c r="C10" s="67">
        <v>40920</v>
      </c>
      <c r="D10" s="67">
        <v>0</v>
      </c>
      <c r="E10" s="67">
        <v>40850</v>
      </c>
      <c r="F10" s="71">
        <v>130720000</v>
      </c>
      <c r="G10" s="67">
        <v>3200</v>
      </c>
      <c r="H10" s="67">
        <v>3.1</v>
      </c>
    </row>
    <row r="11" spans="1:8" x14ac:dyDescent="0.55000000000000004">
      <c r="A11" s="32" t="s">
        <v>77</v>
      </c>
      <c r="B11" s="73">
        <f>+B12+B13+B14+B15+B16</f>
        <v>488</v>
      </c>
      <c r="C11" s="73">
        <f t="shared" ref="C11:F11" si="2">+C12+C13+C14+C15+C16</f>
        <v>872</v>
      </c>
      <c r="D11" s="73">
        <f t="shared" si="2"/>
        <v>0</v>
      </c>
      <c r="E11" s="73">
        <f t="shared" si="2"/>
        <v>332</v>
      </c>
      <c r="F11" s="73">
        <f t="shared" si="2"/>
        <v>704800</v>
      </c>
      <c r="G11" s="73">
        <v>900</v>
      </c>
      <c r="H11" s="73">
        <v>10</v>
      </c>
    </row>
    <row r="12" spans="1:8" s="50" customFormat="1" x14ac:dyDescent="0.55000000000000004">
      <c r="A12" s="32" t="s">
        <v>78</v>
      </c>
      <c r="B12" s="67">
        <f>B13+B14+B15+B16</f>
        <v>244</v>
      </c>
      <c r="C12" s="67">
        <f t="shared" ref="C12:G13" si="3">C13+C14+C15+C16</f>
        <v>436</v>
      </c>
      <c r="D12" s="67">
        <f t="shared" si="3"/>
        <v>0</v>
      </c>
      <c r="E12" s="67">
        <f t="shared" si="3"/>
        <v>166</v>
      </c>
      <c r="F12" s="67">
        <f t="shared" si="3"/>
        <v>352400</v>
      </c>
      <c r="G12" s="67">
        <f t="shared" si="3"/>
        <v>1317.08</v>
      </c>
      <c r="H12" s="67">
        <v>30</v>
      </c>
    </row>
    <row r="13" spans="1:8" s="50" customFormat="1" x14ac:dyDescent="0.55000000000000004">
      <c r="A13" s="32" t="s">
        <v>82</v>
      </c>
      <c r="B13" s="67">
        <f>B14+B15+B16+B17</f>
        <v>147</v>
      </c>
      <c r="C13" s="67">
        <f t="shared" si="3"/>
        <v>273</v>
      </c>
      <c r="D13" s="67">
        <f t="shared" si="3"/>
        <v>0</v>
      </c>
      <c r="E13" s="67">
        <f t="shared" si="3"/>
        <v>93</v>
      </c>
      <c r="F13" s="67">
        <f t="shared" si="3"/>
        <v>222950</v>
      </c>
      <c r="G13" s="67">
        <v>200</v>
      </c>
      <c r="H13" s="67">
        <v>30</v>
      </c>
    </row>
    <row r="14" spans="1:8" s="50" customFormat="1" x14ac:dyDescent="0.55000000000000004">
      <c r="A14" s="32" t="s">
        <v>83</v>
      </c>
      <c r="B14" s="67">
        <v>5</v>
      </c>
      <c r="C14" s="67">
        <v>10</v>
      </c>
      <c r="D14" s="67">
        <v>0</v>
      </c>
      <c r="E14" s="67">
        <v>10</v>
      </c>
      <c r="F14" s="67">
        <v>1500</v>
      </c>
      <c r="G14" s="67">
        <v>150</v>
      </c>
      <c r="H14" s="67">
        <v>35</v>
      </c>
    </row>
    <row r="15" spans="1:8" x14ac:dyDescent="0.55000000000000004">
      <c r="A15" s="33"/>
      <c r="B15" s="31"/>
      <c r="C15" s="25"/>
      <c r="D15" s="25"/>
      <c r="E15" s="25"/>
      <c r="F15" s="25"/>
      <c r="G15" s="25"/>
      <c r="H15" s="26"/>
    </row>
    <row r="16" spans="1:8" s="14" customFormat="1" x14ac:dyDescent="0.55000000000000004">
      <c r="A16" s="34" t="s">
        <v>10</v>
      </c>
      <c r="B16" s="28">
        <f>+B17+B18+B19+B20+B21+B22+B23+B24</f>
        <v>92</v>
      </c>
      <c r="C16" s="28">
        <f t="shared" ref="C16:F16" si="4">+C17+C18+C19+C20+C21+C22+C23+C24</f>
        <v>153</v>
      </c>
      <c r="D16" s="28">
        <f t="shared" si="4"/>
        <v>0</v>
      </c>
      <c r="E16" s="28">
        <f t="shared" si="4"/>
        <v>63</v>
      </c>
      <c r="F16" s="28">
        <f t="shared" si="4"/>
        <v>127950</v>
      </c>
      <c r="G16" s="35">
        <v>967.08</v>
      </c>
      <c r="H16" s="35">
        <v>21.25</v>
      </c>
    </row>
    <row r="17" spans="1:8" x14ac:dyDescent="0.55000000000000004">
      <c r="A17" s="33" t="s">
        <v>95</v>
      </c>
      <c r="B17" s="31">
        <v>50</v>
      </c>
      <c r="C17" s="48">
        <v>110</v>
      </c>
      <c r="D17" s="25">
        <v>0</v>
      </c>
      <c r="E17" s="48">
        <v>20</v>
      </c>
      <c r="F17" s="25">
        <v>93500</v>
      </c>
      <c r="G17" s="26">
        <v>850</v>
      </c>
      <c r="H17" s="26">
        <v>15</v>
      </c>
    </row>
    <row r="18" spans="1:8" x14ac:dyDescent="0.55000000000000004">
      <c r="A18" s="33" t="s">
        <v>34</v>
      </c>
      <c r="B18" s="31">
        <v>1</v>
      </c>
      <c r="C18" s="25">
        <v>1</v>
      </c>
      <c r="D18" s="25">
        <v>0</v>
      </c>
      <c r="E18" s="25">
        <v>1</v>
      </c>
      <c r="F18" s="25">
        <v>1000</v>
      </c>
      <c r="G18" s="26">
        <v>1000</v>
      </c>
      <c r="H18" s="26">
        <v>40</v>
      </c>
    </row>
    <row r="19" spans="1:8" x14ac:dyDescent="0.55000000000000004">
      <c r="A19" s="33" t="s">
        <v>35</v>
      </c>
      <c r="B19" s="31">
        <v>10</v>
      </c>
      <c r="C19" s="36">
        <v>15</v>
      </c>
      <c r="D19" s="37">
        <v>0</v>
      </c>
      <c r="E19" s="38">
        <v>15</v>
      </c>
      <c r="F19" s="25">
        <v>12750</v>
      </c>
      <c r="G19" s="26">
        <v>850</v>
      </c>
      <c r="H19" s="26">
        <v>20</v>
      </c>
    </row>
    <row r="20" spans="1:8" x14ac:dyDescent="0.55000000000000004">
      <c r="A20" s="33" t="s">
        <v>96</v>
      </c>
      <c r="B20" s="31">
        <v>1</v>
      </c>
      <c r="C20" s="48">
        <v>6</v>
      </c>
      <c r="D20" s="39">
        <v>0</v>
      </c>
      <c r="E20" s="48">
        <v>6</v>
      </c>
      <c r="F20" s="25">
        <v>5800</v>
      </c>
      <c r="G20" s="25">
        <v>966.67</v>
      </c>
      <c r="H20" s="26">
        <v>10</v>
      </c>
    </row>
    <row r="21" spans="1:8" x14ac:dyDescent="0.55000000000000004">
      <c r="A21" s="33" t="s">
        <v>36</v>
      </c>
      <c r="B21" s="31">
        <v>15</v>
      </c>
      <c r="C21" s="25">
        <v>15</v>
      </c>
      <c r="D21" s="25">
        <v>0</v>
      </c>
      <c r="E21" s="25">
        <v>15</v>
      </c>
      <c r="F21" s="25">
        <v>7800</v>
      </c>
      <c r="G21" s="25">
        <v>520</v>
      </c>
      <c r="H21" s="26">
        <v>40</v>
      </c>
    </row>
    <row r="22" spans="1:8" s="50" customFormat="1" x14ac:dyDescent="0.55000000000000004">
      <c r="A22" s="33" t="s">
        <v>97</v>
      </c>
      <c r="B22" s="31">
        <v>5</v>
      </c>
      <c r="C22" s="25">
        <v>2</v>
      </c>
      <c r="D22" s="25">
        <v>0</v>
      </c>
      <c r="E22" s="25">
        <v>2</v>
      </c>
      <c r="F22" s="25">
        <v>2200</v>
      </c>
      <c r="G22" s="25">
        <v>1100</v>
      </c>
      <c r="H22" s="26">
        <v>20</v>
      </c>
    </row>
    <row r="23" spans="1:8" s="50" customFormat="1" x14ac:dyDescent="0.55000000000000004">
      <c r="A23" s="33" t="s">
        <v>98</v>
      </c>
      <c r="B23" s="31">
        <v>5</v>
      </c>
      <c r="C23" s="25">
        <v>2</v>
      </c>
      <c r="D23" s="25">
        <v>0</v>
      </c>
      <c r="E23" s="25">
        <v>2</v>
      </c>
      <c r="F23" s="25">
        <v>2400</v>
      </c>
      <c r="G23" s="25">
        <v>1200</v>
      </c>
      <c r="H23" s="26">
        <v>10</v>
      </c>
    </row>
    <row r="24" spans="1:8" s="50" customFormat="1" x14ac:dyDescent="0.55000000000000004">
      <c r="A24" s="33" t="s">
        <v>99</v>
      </c>
      <c r="B24" s="31">
        <v>5</v>
      </c>
      <c r="C24" s="25">
        <v>2</v>
      </c>
      <c r="D24" s="25">
        <v>0</v>
      </c>
      <c r="E24" s="25">
        <v>2</v>
      </c>
      <c r="F24" s="25">
        <v>2500</v>
      </c>
      <c r="G24" s="25">
        <v>1250</v>
      </c>
      <c r="H24" s="26">
        <v>15</v>
      </c>
    </row>
    <row r="25" spans="1:8" x14ac:dyDescent="0.55000000000000004">
      <c r="A25" s="33"/>
      <c r="B25" s="31"/>
      <c r="C25" s="25"/>
      <c r="D25" s="25"/>
      <c r="E25" s="25"/>
      <c r="F25" s="25"/>
      <c r="G25" s="25"/>
      <c r="H25" s="26"/>
    </row>
    <row r="27" spans="1:8" x14ac:dyDescent="0.55000000000000004">
      <c r="A27" s="50" t="s">
        <v>75</v>
      </c>
    </row>
  </sheetData>
  <mergeCells count="4">
    <mergeCell ref="A1:H1"/>
    <mergeCell ref="A2:H2"/>
    <mergeCell ref="A3:H3"/>
    <mergeCell ref="A4:H4"/>
  </mergeCells>
  <pageMargins left="0.52" right="0.17" top="0.49" bottom="0.48" header="0.3" footer="0.14000000000000001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"/>
  <sheetViews>
    <sheetView showGridLines="0" workbookViewId="0">
      <selection activeCell="H16" sqref="H16"/>
    </sheetView>
  </sheetViews>
  <sheetFormatPr defaultColWidth="9" defaultRowHeight="21.75" x14ac:dyDescent="0.5"/>
  <cols>
    <col min="1" max="1" width="17.5" style="15" customWidth="1"/>
    <col min="2" max="2" width="8.25" style="15" customWidth="1"/>
    <col min="3" max="3" width="9.75" style="15" customWidth="1"/>
    <col min="4" max="4" width="9.375" style="15" customWidth="1"/>
    <col min="5" max="5" width="10.375" style="15" customWidth="1"/>
    <col min="6" max="6" width="11.75" style="15" customWidth="1"/>
    <col min="7" max="8" width="9" style="15" customWidth="1"/>
    <col min="9" max="16384" width="9" style="15"/>
  </cols>
  <sheetData>
    <row r="1" spans="1:8" ht="27.75" x14ac:dyDescent="0.65">
      <c r="A1" s="90" t="s">
        <v>14</v>
      </c>
      <c r="B1" s="91"/>
      <c r="C1" s="91"/>
      <c r="D1" s="91"/>
      <c r="E1" s="91"/>
      <c r="F1" s="91"/>
      <c r="G1" s="91"/>
      <c r="H1" s="91"/>
    </row>
    <row r="2" spans="1:8" s="14" customFormat="1" ht="24" x14ac:dyDescent="0.55000000000000004">
      <c r="A2" s="86" t="s">
        <v>100</v>
      </c>
      <c r="B2" s="87"/>
      <c r="C2" s="87"/>
      <c r="D2" s="87"/>
      <c r="E2" s="87"/>
      <c r="F2" s="87"/>
      <c r="G2" s="87"/>
      <c r="H2" s="87"/>
    </row>
    <row r="3" spans="1:8" ht="24" x14ac:dyDescent="0.55000000000000004">
      <c r="A3" s="86" t="s">
        <v>56</v>
      </c>
      <c r="B3" s="87"/>
      <c r="C3" s="87"/>
      <c r="D3" s="87"/>
      <c r="E3" s="87"/>
      <c r="F3" s="87"/>
      <c r="G3" s="87"/>
      <c r="H3" s="87"/>
    </row>
    <row r="4" spans="1:8" ht="12" customHeight="1" x14ac:dyDescent="0.5">
      <c r="A4" s="92"/>
      <c r="B4" s="93"/>
      <c r="C4" s="93"/>
      <c r="D4" s="93"/>
      <c r="E4" s="93"/>
      <c r="F4" s="93"/>
      <c r="G4" s="93"/>
      <c r="H4" s="93"/>
    </row>
    <row r="5" spans="1:8" ht="87" x14ac:dyDescent="0.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13</v>
      </c>
    </row>
    <row r="6" spans="1:8" s="53" customFormat="1" x14ac:dyDescent="0.5">
      <c r="A6" s="1" t="s">
        <v>11</v>
      </c>
      <c r="B6" s="4"/>
      <c r="C6" s="4"/>
      <c r="D6" s="4"/>
      <c r="E6" s="4"/>
      <c r="F6" s="4"/>
      <c r="G6" s="4"/>
      <c r="H6" s="4"/>
    </row>
    <row r="7" spans="1:8" s="53" customFormat="1" x14ac:dyDescent="0.5">
      <c r="A7" s="118" t="s">
        <v>114</v>
      </c>
      <c r="B7" s="4">
        <v>5</v>
      </c>
      <c r="C7" s="4">
        <v>26</v>
      </c>
      <c r="D7" s="4">
        <v>0</v>
      </c>
      <c r="E7" s="4">
        <v>2</v>
      </c>
      <c r="F7" s="4">
        <v>1000</v>
      </c>
      <c r="G7" s="4">
        <v>500</v>
      </c>
      <c r="H7" s="4">
        <v>110</v>
      </c>
    </row>
    <row r="8" spans="1:8" x14ac:dyDescent="0.5">
      <c r="A8" s="1" t="s">
        <v>12</v>
      </c>
      <c r="B8" s="2">
        <f>+B9+B10</f>
        <v>2374</v>
      </c>
      <c r="C8" s="2">
        <f t="shared" ref="C8:F8" si="0">+C9+C10</f>
        <v>31060</v>
      </c>
      <c r="D8" s="2">
        <f t="shared" si="0"/>
        <v>808</v>
      </c>
      <c r="E8" s="2">
        <f t="shared" si="0"/>
        <v>28010</v>
      </c>
      <c r="F8" s="2">
        <f t="shared" si="0"/>
        <v>4197500</v>
      </c>
      <c r="G8" s="2">
        <v>400</v>
      </c>
      <c r="H8" s="3">
        <v>14.4</v>
      </c>
    </row>
    <row r="9" spans="1:8" x14ac:dyDescent="0.5">
      <c r="A9" s="40" t="s">
        <v>37</v>
      </c>
      <c r="B9" s="74">
        <v>2326</v>
      </c>
      <c r="C9" s="74">
        <v>30640</v>
      </c>
      <c r="D9" s="75">
        <v>0</v>
      </c>
      <c r="E9" s="75">
        <v>27650</v>
      </c>
      <c r="F9" s="75">
        <v>4080500</v>
      </c>
      <c r="G9" s="75">
        <v>136.38999999999999</v>
      </c>
      <c r="H9" s="76">
        <v>25</v>
      </c>
    </row>
    <row r="10" spans="1:8" x14ac:dyDescent="0.5">
      <c r="A10" s="41" t="s">
        <v>38</v>
      </c>
      <c r="B10" s="77">
        <v>48</v>
      </c>
      <c r="C10" s="77">
        <v>420</v>
      </c>
      <c r="D10" s="77">
        <v>808</v>
      </c>
      <c r="E10" s="77">
        <v>360</v>
      </c>
      <c r="F10" s="77">
        <v>117000</v>
      </c>
      <c r="G10" s="77">
        <v>663</v>
      </c>
      <c r="H10" s="78">
        <v>3.8</v>
      </c>
    </row>
    <row r="11" spans="1:8" x14ac:dyDescent="0.5">
      <c r="A11" s="41"/>
      <c r="B11" s="42"/>
      <c r="C11" s="42"/>
      <c r="D11" s="42"/>
      <c r="E11" s="42"/>
      <c r="F11" s="42"/>
      <c r="G11" s="42"/>
      <c r="H11" s="43"/>
    </row>
    <row r="13" spans="1:8" ht="24" x14ac:dyDescent="0.55000000000000004">
      <c r="A13" s="50" t="s">
        <v>75</v>
      </c>
    </row>
  </sheetData>
  <mergeCells count="4">
    <mergeCell ref="A1:H1"/>
    <mergeCell ref="A2:H2"/>
    <mergeCell ref="A3:H3"/>
    <mergeCell ref="A4:H4"/>
  </mergeCells>
  <phoneticPr fontId="46" type="noConversion"/>
  <pageMargins left="0.52" right="0.17" top="0.49" bottom="0.48" header="0.3" footer="0.14000000000000001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H24"/>
  <sheetViews>
    <sheetView showGridLines="0" topLeftCell="A5" workbookViewId="0">
      <selection activeCell="B9" sqref="B9:H9"/>
    </sheetView>
  </sheetViews>
  <sheetFormatPr defaultColWidth="9" defaultRowHeight="24" x14ac:dyDescent="0.55000000000000004"/>
  <cols>
    <col min="1" max="1" width="12" style="50" customWidth="1"/>
    <col min="2" max="2" width="8.875" style="50" customWidth="1"/>
    <col min="3" max="3" width="10.125" style="50" customWidth="1"/>
    <col min="4" max="4" width="7.25" style="50" customWidth="1"/>
    <col min="5" max="5" width="11" style="50" bestFit="1" customWidth="1"/>
    <col min="6" max="6" width="12.75" style="50" customWidth="1"/>
    <col min="7" max="7" width="11.125" style="50" customWidth="1"/>
    <col min="8" max="8" width="12.625" style="50" customWidth="1"/>
    <col min="9" max="16384" width="9" style="50"/>
  </cols>
  <sheetData>
    <row r="1" spans="1:8" x14ac:dyDescent="0.55000000000000004">
      <c r="A1" s="97" t="s">
        <v>72</v>
      </c>
      <c r="B1" s="89"/>
      <c r="C1" s="89"/>
      <c r="D1" s="89"/>
      <c r="E1" s="89"/>
      <c r="F1" s="89"/>
      <c r="G1" s="89"/>
      <c r="H1" s="89"/>
    </row>
    <row r="2" spans="1:8" x14ac:dyDescent="0.55000000000000004">
      <c r="A2" s="97" t="s">
        <v>73</v>
      </c>
      <c r="B2" s="89"/>
      <c r="C2" s="89"/>
      <c r="D2" s="89"/>
      <c r="E2" s="89"/>
      <c r="F2" s="89"/>
      <c r="G2" s="89"/>
      <c r="H2" s="89"/>
    </row>
    <row r="3" spans="1:8" x14ac:dyDescent="0.55000000000000004">
      <c r="A3" s="97" t="s">
        <v>74</v>
      </c>
      <c r="B3" s="89"/>
      <c r="C3" s="89"/>
      <c r="D3" s="89"/>
      <c r="E3" s="89"/>
      <c r="F3" s="89"/>
      <c r="G3" s="89"/>
      <c r="H3" s="89"/>
    </row>
    <row r="4" spans="1:8" x14ac:dyDescent="0.55000000000000004">
      <c r="A4" s="98" t="s">
        <v>57</v>
      </c>
      <c r="B4" s="89"/>
      <c r="C4" s="89"/>
      <c r="D4" s="89"/>
      <c r="E4" s="89"/>
      <c r="F4" s="89"/>
      <c r="G4" s="89"/>
      <c r="H4" s="89"/>
    </row>
    <row r="5" spans="1:8" x14ac:dyDescent="0.55000000000000004">
      <c r="A5" s="97"/>
      <c r="B5" s="89"/>
      <c r="C5" s="89"/>
      <c r="D5" s="89"/>
      <c r="E5" s="89"/>
      <c r="F5" s="89"/>
      <c r="G5" s="89"/>
      <c r="H5" s="89"/>
    </row>
    <row r="6" spans="1:8" x14ac:dyDescent="0.55000000000000004">
      <c r="A6" s="94" t="s">
        <v>23</v>
      </c>
      <c r="B6" s="99" t="s">
        <v>1</v>
      </c>
      <c r="C6" s="99" t="s">
        <v>48</v>
      </c>
      <c r="D6" s="99" t="s">
        <v>49</v>
      </c>
      <c r="E6" s="99" t="s">
        <v>50</v>
      </c>
      <c r="F6" s="99" t="s">
        <v>51</v>
      </c>
      <c r="G6" s="99" t="s">
        <v>52</v>
      </c>
      <c r="H6" s="99" t="s">
        <v>53</v>
      </c>
    </row>
    <row r="7" spans="1:8" x14ac:dyDescent="0.55000000000000004">
      <c r="A7" s="95"/>
      <c r="B7" s="100"/>
      <c r="C7" s="100"/>
      <c r="D7" s="100"/>
      <c r="E7" s="100"/>
      <c r="F7" s="100"/>
      <c r="G7" s="100"/>
      <c r="H7" s="100"/>
    </row>
    <row r="8" spans="1:8" ht="39" customHeight="1" x14ac:dyDescent="0.55000000000000004">
      <c r="A8" s="96"/>
      <c r="B8" s="101"/>
      <c r="C8" s="101"/>
      <c r="D8" s="101"/>
      <c r="E8" s="101"/>
      <c r="F8" s="101"/>
      <c r="G8" s="101"/>
      <c r="H8" s="101"/>
    </row>
    <row r="9" spans="1:8" x14ac:dyDescent="0.55000000000000004">
      <c r="A9" s="66" t="s">
        <v>60</v>
      </c>
      <c r="B9" s="68">
        <v>16490</v>
      </c>
      <c r="C9" s="69">
        <v>228370</v>
      </c>
      <c r="D9" s="70">
        <v>0</v>
      </c>
      <c r="E9" s="69">
        <v>228370</v>
      </c>
      <c r="F9" s="69">
        <v>92954100</v>
      </c>
      <c r="G9" s="70">
        <v>407.03</v>
      </c>
      <c r="H9" s="70">
        <v>13.3</v>
      </c>
    </row>
    <row r="10" spans="1:8" x14ac:dyDescent="0.55000000000000004">
      <c r="A10" s="57" t="s">
        <v>61</v>
      </c>
      <c r="B10" s="24">
        <v>2360</v>
      </c>
      <c r="C10" s="56">
        <v>30850</v>
      </c>
      <c r="D10" s="27">
        <v>0</v>
      </c>
      <c r="E10" s="56">
        <v>30850</v>
      </c>
      <c r="F10" s="56">
        <v>12340000</v>
      </c>
      <c r="G10" s="27">
        <v>400</v>
      </c>
      <c r="H10" s="27">
        <v>13.3</v>
      </c>
    </row>
    <row r="11" spans="1:8" x14ac:dyDescent="0.55000000000000004">
      <c r="A11" s="57" t="s">
        <v>62</v>
      </c>
      <c r="B11" s="24">
        <v>1360</v>
      </c>
      <c r="C11" s="56">
        <v>18000</v>
      </c>
      <c r="D11" s="27">
        <v>0</v>
      </c>
      <c r="E11" s="56">
        <v>18000</v>
      </c>
      <c r="F11" s="56">
        <v>7200000</v>
      </c>
      <c r="G11" s="27">
        <v>400</v>
      </c>
      <c r="H11" s="27">
        <v>13.3</v>
      </c>
    </row>
    <row r="12" spans="1:8" x14ac:dyDescent="0.55000000000000004">
      <c r="A12" s="57" t="s">
        <v>63</v>
      </c>
      <c r="B12" s="27">
        <v>720</v>
      </c>
      <c r="C12" s="56">
        <v>8450</v>
      </c>
      <c r="D12" s="27">
        <v>0</v>
      </c>
      <c r="E12" s="56">
        <v>8450</v>
      </c>
      <c r="F12" s="56">
        <v>3380000</v>
      </c>
      <c r="G12" s="27">
        <v>400</v>
      </c>
      <c r="H12" s="27">
        <v>13.3</v>
      </c>
    </row>
    <row r="13" spans="1:8" x14ac:dyDescent="0.55000000000000004">
      <c r="A13" s="57" t="s">
        <v>64</v>
      </c>
      <c r="B13" s="24">
        <v>1600</v>
      </c>
      <c r="C13" s="56">
        <v>24500</v>
      </c>
      <c r="D13" s="27">
        <v>0</v>
      </c>
      <c r="E13" s="56">
        <v>24500</v>
      </c>
      <c r="F13" s="56">
        <v>9800000</v>
      </c>
      <c r="G13" s="27">
        <v>400</v>
      </c>
      <c r="H13" s="27">
        <v>13.3</v>
      </c>
    </row>
    <row r="14" spans="1:8" x14ac:dyDescent="0.55000000000000004">
      <c r="A14" s="57" t="s">
        <v>65</v>
      </c>
      <c r="B14" s="24">
        <v>1575</v>
      </c>
      <c r="C14" s="56">
        <v>21100</v>
      </c>
      <c r="D14" s="27">
        <v>0</v>
      </c>
      <c r="E14" s="56">
        <v>21100</v>
      </c>
      <c r="F14" s="56">
        <v>8440000</v>
      </c>
      <c r="G14" s="27">
        <v>400</v>
      </c>
      <c r="H14" s="27">
        <v>13.3</v>
      </c>
    </row>
    <row r="15" spans="1:8" x14ac:dyDescent="0.55000000000000004">
      <c r="A15" s="57" t="s">
        <v>66</v>
      </c>
      <c r="B15" s="24">
        <v>1750</v>
      </c>
      <c r="C15" s="56">
        <v>25800</v>
      </c>
      <c r="D15" s="27">
        <v>0</v>
      </c>
      <c r="E15" s="56">
        <v>25800</v>
      </c>
      <c r="F15" s="56">
        <v>10320000</v>
      </c>
      <c r="G15" s="27">
        <v>400</v>
      </c>
      <c r="H15" s="27">
        <v>13.3</v>
      </c>
    </row>
    <row r="16" spans="1:8" x14ac:dyDescent="0.55000000000000004">
      <c r="A16" s="57" t="s">
        <v>67</v>
      </c>
      <c r="B16" s="27">
        <v>925</v>
      </c>
      <c r="C16" s="56">
        <v>11800</v>
      </c>
      <c r="D16" s="27">
        <v>0</v>
      </c>
      <c r="E16" s="56">
        <v>11800</v>
      </c>
      <c r="F16" s="56">
        <v>4956000</v>
      </c>
      <c r="G16" s="27">
        <v>420</v>
      </c>
      <c r="H16" s="27">
        <v>13.3</v>
      </c>
    </row>
    <row r="17" spans="1:8" x14ac:dyDescent="0.55000000000000004">
      <c r="A17" s="57" t="s">
        <v>68</v>
      </c>
      <c r="B17" s="24">
        <v>2800</v>
      </c>
      <c r="C17" s="56">
        <v>45500</v>
      </c>
      <c r="D17" s="27">
        <v>0</v>
      </c>
      <c r="E17" s="56">
        <v>45500</v>
      </c>
      <c r="F17" s="56">
        <v>19565000</v>
      </c>
      <c r="G17" s="27">
        <v>430</v>
      </c>
      <c r="H17" s="27">
        <v>13.3</v>
      </c>
    </row>
    <row r="18" spans="1:8" x14ac:dyDescent="0.55000000000000004">
      <c r="A18" s="57" t="s">
        <v>69</v>
      </c>
      <c r="B18" s="24">
        <v>1650</v>
      </c>
      <c r="C18" s="56">
        <v>19000</v>
      </c>
      <c r="D18" s="27">
        <v>0</v>
      </c>
      <c r="E18" s="56">
        <v>19000</v>
      </c>
      <c r="F18" s="56">
        <v>7410000</v>
      </c>
      <c r="G18" s="27">
        <v>390</v>
      </c>
      <c r="H18" s="27">
        <v>13.3</v>
      </c>
    </row>
    <row r="19" spans="1:8" x14ac:dyDescent="0.55000000000000004">
      <c r="A19" s="57" t="s">
        <v>70</v>
      </c>
      <c r="B19" s="27">
        <v>800</v>
      </c>
      <c r="C19" s="56">
        <v>10120</v>
      </c>
      <c r="D19" s="27">
        <v>0</v>
      </c>
      <c r="E19" s="56">
        <v>10120</v>
      </c>
      <c r="F19" s="56">
        <v>3845600</v>
      </c>
      <c r="G19" s="27">
        <v>380</v>
      </c>
      <c r="H19" s="27">
        <v>13.3</v>
      </c>
    </row>
    <row r="20" spans="1:8" x14ac:dyDescent="0.55000000000000004">
      <c r="A20" s="57" t="s">
        <v>71</v>
      </c>
      <c r="B20" s="27">
        <v>950</v>
      </c>
      <c r="C20" s="56">
        <v>13250</v>
      </c>
      <c r="D20" s="27">
        <v>0</v>
      </c>
      <c r="E20" s="56">
        <v>13250</v>
      </c>
      <c r="F20" s="56">
        <v>5697500</v>
      </c>
      <c r="G20" s="27">
        <v>430</v>
      </c>
      <c r="H20" s="27">
        <v>13.3</v>
      </c>
    </row>
    <row r="24" spans="1:8" x14ac:dyDescent="0.55000000000000004">
      <c r="A24" s="49" t="s">
        <v>75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H22"/>
  <sheetViews>
    <sheetView showGridLines="0" workbookViewId="0">
      <selection activeCell="A9" sqref="A9:H20"/>
    </sheetView>
  </sheetViews>
  <sheetFormatPr defaultColWidth="9" defaultRowHeight="23.25" x14ac:dyDescent="0.5"/>
  <cols>
    <col min="1" max="1" width="12.375" style="47" customWidth="1"/>
    <col min="2" max="2" width="9.25" style="47" customWidth="1"/>
    <col min="3" max="3" width="8.375" style="47" customWidth="1"/>
    <col min="4" max="4" width="10.375" style="47" bestFit="1" customWidth="1"/>
    <col min="5" max="5" width="11" style="47" bestFit="1" customWidth="1"/>
    <col min="6" max="6" width="14.25" style="47" customWidth="1"/>
    <col min="7" max="7" width="11.125" style="47" bestFit="1" customWidth="1"/>
    <col min="8" max="8" width="13.75" style="47" customWidth="1"/>
    <col min="9" max="16384" width="9" style="47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54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59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57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8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x14ac:dyDescent="0.5">
      <c r="A8" s="104"/>
      <c r="B8" s="110"/>
      <c r="C8" s="110"/>
      <c r="D8" s="110"/>
      <c r="E8" s="110"/>
      <c r="F8" s="110"/>
      <c r="G8" s="110"/>
      <c r="H8" s="110"/>
    </row>
    <row r="9" spans="1:8" ht="24" x14ac:dyDescent="0.55000000000000004">
      <c r="A9" s="66" t="s">
        <v>60</v>
      </c>
      <c r="B9" s="67">
        <f>+B10+B11+B12+B13+B14+B15+B16+B17+B18+B19+B20</f>
        <v>3911</v>
      </c>
      <c r="C9" s="67">
        <f t="shared" ref="C9:F9" si="0">+C10+C11+C12+C13+C14+C15+C16+C17+C18+C19+C20</f>
        <v>40920</v>
      </c>
      <c r="D9" s="67">
        <f t="shared" si="0"/>
        <v>0</v>
      </c>
      <c r="E9" s="67">
        <f t="shared" si="0"/>
        <v>40850</v>
      </c>
      <c r="F9" s="71">
        <f t="shared" si="0"/>
        <v>130720000</v>
      </c>
      <c r="G9" s="67">
        <f>+(G10+G11+G12+G13)/4</f>
        <v>3200</v>
      </c>
      <c r="H9" s="67">
        <f>+(H10+H11+H12+H13)/4</f>
        <v>3.1</v>
      </c>
    </row>
    <row r="10" spans="1:8" ht="24" x14ac:dyDescent="0.55000000000000004">
      <c r="A10" s="57" t="s">
        <v>61</v>
      </c>
      <c r="B10" s="61">
        <v>286</v>
      </c>
      <c r="C10" s="61">
        <v>3020</v>
      </c>
      <c r="D10" s="61">
        <v>0</v>
      </c>
      <c r="E10" s="61">
        <v>2950</v>
      </c>
      <c r="F10" s="62">
        <v>9440000</v>
      </c>
      <c r="G10" s="61">
        <v>3200</v>
      </c>
      <c r="H10" s="61">
        <v>3.1</v>
      </c>
    </row>
    <row r="11" spans="1:8" ht="24" x14ac:dyDescent="0.55000000000000004">
      <c r="A11" s="57" t="s">
        <v>62</v>
      </c>
      <c r="B11" s="61">
        <v>110</v>
      </c>
      <c r="C11" s="61">
        <v>750</v>
      </c>
      <c r="D11" s="61">
        <v>0</v>
      </c>
      <c r="E11" s="61">
        <v>750</v>
      </c>
      <c r="F11" s="62">
        <v>2400000</v>
      </c>
      <c r="G11" s="61">
        <v>3200</v>
      </c>
      <c r="H11" s="61">
        <v>3.1</v>
      </c>
    </row>
    <row r="12" spans="1:8" ht="24" x14ac:dyDescent="0.55000000000000004">
      <c r="A12" s="57" t="s">
        <v>63</v>
      </c>
      <c r="B12" s="61">
        <v>100</v>
      </c>
      <c r="C12" s="61">
        <v>750</v>
      </c>
      <c r="D12" s="61">
        <v>0</v>
      </c>
      <c r="E12" s="61">
        <v>750</v>
      </c>
      <c r="F12" s="62">
        <v>2400000</v>
      </c>
      <c r="G12" s="61">
        <v>3200</v>
      </c>
      <c r="H12" s="61">
        <v>3.1</v>
      </c>
    </row>
    <row r="13" spans="1:8" ht="24" x14ac:dyDescent="0.55000000000000004">
      <c r="A13" s="57" t="s">
        <v>64</v>
      </c>
      <c r="B13" s="61">
        <v>30</v>
      </c>
      <c r="C13" s="61">
        <v>300</v>
      </c>
      <c r="D13" s="61">
        <v>0</v>
      </c>
      <c r="E13" s="61">
        <v>300</v>
      </c>
      <c r="F13" s="62">
        <v>960000</v>
      </c>
      <c r="G13" s="61">
        <v>3200</v>
      </c>
      <c r="H13" s="61">
        <v>3.1</v>
      </c>
    </row>
    <row r="14" spans="1:8" s="51" customFormat="1" ht="24" x14ac:dyDescent="0.55000000000000004">
      <c r="A14" s="57" t="s">
        <v>65</v>
      </c>
      <c r="B14" s="61">
        <v>230</v>
      </c>
      <c r="C14" s="61">
        <v>2700</v>
      </c>
      <c r="D14" s="61">
        <v>0</v>
      </c>
      <c r="E14" s="61">
        <v>2700</v>
      </c>
      <c r="F14" s="62">
        <v>8640000</v>
      </c>
      <c r="G14" s="61">
        <v>3200</v>
      </c>
      <c r="H14" s="61">
        <v>3.1</v>
      </c>
    </row>
    <row r="15" spans="1:8" s="51" customFormat="1" ht="24" x14ac:dyDescent="0.55000000000000004">
      <c r="A15" s="57" t="s">
        <v>66</v>
      </c>
      <c r="B15" s="61">
        <v>720</v>
      </c>
      <c r="C15" s="61">
        <v>8350</v>
      </c>
      <c r="D15" s="61">
        <v>0</v>
      </c>
      <c r="E15" s="61">
        <v>8350</v>
      </c>
      <c r="F15" s="62">
        <v>26720000</v>
      </c>
      <c r="G15" s="61">
        <v>3200</v>
      </c>
      <c r="H15" s="61">
        <v>3.1</v>
      </c>
    </row>
    <row r="16" spans="1:8" s="51" customFormat="1" ht="24" x14ac:dyDescent="0.55000000000000004">
      <c r="A16" s="57" t="s">
        <v>67</v>
      </c>
      <c r="B16" s="61">
        <v>210</v>
      </c>
      <c r="C16" s="61">
        <v>2000</v>
      </c>
      <c r="D16" s="61">
        <v>0</v>
      </c>
      <c r="E16" s="61">
        <v>2000</v>
      </c>
      <c r="F16" s="62">
        <v>6400000</v>
      </c>
      <c r="G16" s="61">
        <v>3200</v>
      </c>
      <c r="H16" s="61">
        <v>3.1</v>
      </c>
    </row>
    <row r="17" spans="1:8" s="51" customFormat="1" ht="24" x14ac:dyDescent="0.55000000000000004">
      <c r="A17" s="57" t="s">
        <v>68</v>
      </c>
      <c r="B17" s="61">
        <v>460</v>
      </c>
      <c r="C17" s="61">
        <v>4050</v>
      </c>
      <c r="D17" s="61">
        <v>0</v>
      </c>
      <c r="E17" s="61">
        <v>4050</v>
      </c>
      <c r="F17" s="62">
        <v>12960000</v>
      </c>
      <c r="G17" s="61">
        <v>3200</v>
      </c>
      <c r="H17" s="61">
        <v>3.1</v>
      </c>
    </row>
    <row r="18" spans="1:8" s="51" customFormat="1" ht="24" x14ac:dyDescent="0.55000000000000004">
      <c r="A18" s="57" t="s">
        <v>69</v>
      </c>
      <c r="B18" s="61">
        <v>1250</v>
      </c>
      <c r="C18" s="61">
        <v>13000</v>
      </c>
      <c r="D18" s="61">
        <v>0</v>
      </c>
      <c r="E18" s="61">
        <v>13000</v>
      </c>
      <c r="F18" s="62">
        <v>41600000</v>
      </c>
      <c r="G18" s="61">
        <v>3200</v>
      </c>
      <c r="H18" s="61">
        <v>3.1</v>
      </c>
    </row>
    <row r="19" spans="1:8" s="51" customFormat="1" ht="24" x14ac:dyDescent="0.55000000000000004">
      <c r="A19" s="57" t="s">
        <v>70</v>
      </c>
      <c r="B19" s="61">
        <v>485</v>
      </c>
      <c r="C19" s="61">
        <v>5700</v>
      </c>
      <c r="D19" s="61">
        <v>0</v>
      </c>
      <c r="E19" s="61">
        <v>5700</v>
      </c>
      <c r="F19" s="62">
        <v>18240000</v>
      </c>
      <c r="G19" s="61">
        <v>3200</v>
      </c>
      <c r="H19" s="61">
        <v>3.1</v>
      </c>
    </row>
    <row r="20" spans="1:8" ht="24" x14ac:dyDescent="0.55000000000000004">
      <c r="A20" s="57" t="s">
        <v>71</v>
      </c>
      <c r="B20" s="61">
        <v>30</v>
      </c>
      <c r="C20" s="61">
        <v>300</v>
      </c>
      <c r="D20" s="61">
        <v>0</v>
      </c>
      <c r="E20" s="61">
        <v>300</v>
      </c>
      <c r="F20" s="62">
        <v>960000</v>
      </c>
      <c r="G20" s="61">
        <v>3200</v>
      </c>
      <c r="H20" s="61">
        <v>3.1</v>
      </c>
    </row>
    <row r="22" spans="1:8" ht="24" x14ac:dyDescent="0.55000000000000004">
      <c r="A22" s="50" t="s">
        <v>75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H16"/>
  <sheetViews>
    <sheetView showGridLines="0" topLeftCell="A4" workbookViewId="0">
      <selection activeCell="B9" sqref="B9:H9"/>
    </sheetView>
  </sheetViews>
  <sheetFormatPr defaultColWidth="9" defaultRowHeight="23.25" x14ac:dyDescent="0.5"/>
  <cols>
    <col min="1" max="1" width="14.625" style="47" customWidth="1"/>
    <col min="2" max="2" width="8.75" style="47" customWidth="1"/>
    <col min="3" max="3" width="7.875" style="47" customWidth="1"/>
    <col min="4" max="4" width="10.375" style="47" bestFit="1" customWidth="1"/>
    <col min="5" max="5" width="11" style="47" bestFit="1" customWidth="1"/>
    <col min="6" max="6" width="12.125" style="47" bestFit="1" customWidth="1"/>
    <col min="7" max="7" width="11.125" style="47" bestFit="1" customWidth="1"/>
    <col min="8" max="8" width="16.25" style="47" customWidth="1"/>
    <col min="9" max="16384" width="9" style="47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76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59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57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8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ht="24" x14ac:dyDescent="0.55000000000000004">
      <c r="A9" s="63" t="s">
        <v>60</v>
      </c>
      <c r="B9" s="63">
        <f>+B10+B11+B12+B13+B14</f>
        <v>51</v>
      </c>
      <c r="C9" s="63">
        <f t="shared" ref="C9:F9" si="0">+C10+C11+C12+C13+C14</f>
        <v>200</v>
      </c>
      <c r="D9" s="63">
        <f t="shared" si="0"/>
        <v>0</v>
      </c>
      <c r="E9" s="63">
        <f t="shared" si="0"/>
        <v>200</v>
      </c>
      <c r="F9" s="63">
        <f t="shared" si="0"/>
        <v>180000</v>
      </c>
      <c r="G9" s="63">
        <v>900</v>
      </c>
      <c r="H9" s="63">
        <v>10</v>
      </c>
    </row>
    <row r="10" spans="1:8" ht="24" x14ac:dyDescent="0.55000000000000004">
      <c r="A10" s="57" t="s">
        <v>61</v>
      </c>
      <c r="B10" s="55">
        <v>6</v>
      </c>
      <c r="C10" s="55">
        <v>40</v>
      </c>
      <c r="D10" s="55">
        <v>0</v>
      </c>
      <c r="E10" s="55">
        <v>40</v>
      </c>
      <c r="F10" s="55">
        <v>36000</v>
      </c>
      <c r="G10" s="55">
        <v>900</v>
      </c>
      <c r="H10" s="55">
        <v>10</v>
      </c>
    </row>
    <row r="11" spans="1:8" ht="24" x14ac:dyDescent="0.55000000000000004">
      <c r="A11" s="57" t="s">
        <v>65</v>
      </c>
      <c r="B11" s="55">
        <v>10</v>
      </c>
      <c r="C11" s="55">
        <v>40</v>
      </c>
      <c r="D11" s="55">
        <v>0</v>
      </c>
      <c r="E11" s="55">
        <v>40</v>
      </c>
      <c r="F11" s="55">
        <v>36000</v>
      </c>
      <c r="G11" s="55">
        <v>900</v>
      </c>
      <c r="H11" s="55">
        <v>10</v>
      </c>
    </row>
    <row r="12" spans="1:8" ht="24" x14ac:dyDescent="0.55000000000000004">
      <c r="A12" s="57" t="s">
        <v>66</v>
      </c>
      <c r="B12" s="55">
        <v>5</v>
      </c>
      <c r="C12" s="55">
        <v>20</v>
      </c>
      <c r="D12" s="55">
        <v>0</v>
      </c>
      <c r="E12" s="55">
        <v>20</v>
      </c>
      <c r="F12" s="55">
        <v>18000</v>
      </c>
      <c r="G12" s="55">
        <v>900</v>
      </c>
      <c r="H12" s="55">
        <v>10</v>
      </c>
    </row>
    <row r="13" spans="1:8" ht="24" x14ac:dyDescent="0.55000000000000004">
      <c r="A13" s="57" t="s">
        <v>67</v>
      </c>
      <c r="B13" s="55">
        <v>10</v>
      </c>
      <c r="C13" s="55">
        <v>20</v>
      </c>
      <c r="D13" s="55">
        <v>0</v>
      </c>
      <c r="E13" s="55">
        <v>20</v>
      </c>
      <c r="F13" s="55">
        <v>18000</v>
      </c>
      <c r="G13" s="55">
        <v>900</v>
      </c>
      <c r="H13" s="55">
        <v>10</v>
      </c>
    </row>
    <row r="14" spans="1:8" ht="24" x14ac:dyDescent="0.55000000000000004">
      <c r="A14" s="57" t="s">
        <v>68</v>
      </c>
      <c r="B14" s="55">
        <v>20</v>
      </c>
      <c r="C14" s="55">
        <v>80</v>
      </c>
      <c r="D14" s="55">
        <v>0</v>
      </c>
      <c r="E14" s="55">
        <v>80</v>
      </c>
      <c r="F14" s="55">
        <v>72000</v>
      </c>
      <c r="G14" s="55">
        <v>900</v>
      </c>
      <c r="H14" s="55">
        <v>10</v>
      </c>
    </row>
    <row r="16" spans="1:8" ht="24" x14ac:dyDescent="0.55000000000000004">
      <c r="A16" s="50" t="s">
        <v>75</v>
      </c>
    </row>
  </sheetData>
  <mergeCells count="13">
    <mergeCell ref="A6:A8"/>
    <mergeCell ref="A1:H1"/>
    <mergeCell ref="A2:H2"/>
    <mergeCell ref="A3:H3"/>
    <mergeCell ref="A4:H4"/>
    <mergeCell ref="A5:H5"/>
    <mergeCell ref="B6:B8"/>
    <mergeCell ref="C6:C8"/>
    <mergeCell ref="D6:D8"/>
    <mergeCell ref="E6:E8"/>
    <mergeCell ref="F6:F8"/>
    <mergeCell ref="G6:G8"/>
    <mergeCell ref="H6:H8"/>
  </mergeCells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72F9E-E0EE-4F7A-A50D-A5F178321638}">
  <sheetPr>
    <tabColor rgb="FF92D050"/>
  </sheetPr>
  <dimension ref="A1:H19"/>
  <sheetViews>
    <sheetView showGridLines="0" workbookViewId="0">
      <selection activeCell="B9" sqref="B9:H9"/>
    </sheetView>
  </sheetViews>
  <sheetFormatPr defaultColWidth="9" defaultRowHeight="23.25" x14ac:dyDescent="0.5"/>
  <cols>
    <col min="1" max="1" width="14.625" style="51" customWidth="1"/>
    <col min="2" max="2" width="8.75" style="51" customWidth="1"/>
    <col min="3" max="3" width="7.875" style="51" customWidth="1"/>
    <col min="4" max="4" width="10.375" style="51" bestFit="1" customWidth="1"/>
    <col min="5" max="5" width="11" style="51" bestFit="1" customWidth="1"/>
    <col min="6" max="6" width="12.125" style="51" bestFit="1" customWidth="1"/>
    <col min="7" max="7" width="11.125" style="51" bestFit="1" customWidth="1"/>
    <col min="8" max="8" width="16.2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79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59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57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8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ht="39" customHeight="1" x14ac:dyDescent="0.5">
      <c r="A8" s="104"/>
      <c r="B8" s="110"/>
      <c r="C8" s="110"/>
      <c r="D8" s="110"/>
      <c r="E8" s="110"/>
      <c r="F8" s="110"/>
      <c r="G8" s="110"/>
      <c r="H8" s="110"/>
    </row>
    <row r="9" spans="1:8" ht="24" x14ac:dyDescent="0.55000000000000004">
      <c r="A9" s="66" t="s">
        <v>60</v>
      </c>
      <c r="B9" s="67">
        <f>B10+B11+B12+B13</f>
        <v>24</v>
      </c>
      <c r="C9" s="67">
        <f t="shared" ref="C9:G9" si="0">C10+C11+C12+C13</f>
        <v>37</v>
      </c>
      <c r="D9" s="67">
        <f t="shared" si="0"/>
        <v>0</v>
      </c>
      <c r="E9" s="67">
        <f t="shared" si="0"/>
        <v>37</v>
      </c>
      <c r="F9" s="67">
        <f t="shared" si="0"/>
        <v>7350</v>
      </c>
      <c r="G9" s="67">
        <f t="shared" si="0"/>
        <v>760</v>
      </c>
      <c r="H9" s="67">
        <v>30</v>
      </c>
    </row>
    <row r="10" spans="1:8" ht="24" x14ac:dyDescent="0.55000000000000004">
      <c r="A10" s="57" t="s">
        <v>65</v>
      </c>
      <c r="B10" s="61">
        <v>10</v>
      </c>
      <c r="C10" s="61">
        <v>20</v>
      </c>
      <c r="D10" s="61">
        <v>0</v>
      </c>
      <c r="E10" s="61">
        <v>20</v>
      </c>
      <c r="F10" s="61">
        <v>4100</v>
      </c>
      <c r="G10" s="61">
        <v>205</v>
      </c>
      <c r="H10" s="61">
        <v>30</v>
      </c>
    </row>
    <row r="11" spans="1:8" ht="24" x14ac:dyDescent="0.55000000000000004">
      <c r="A11" s="57" t="s">
        <v>66</v>
      </c>
      <c r="B11" s="61">
        <v>10</v>
      </c>
      <c r="C11" s="61">
        <v>10</v>
      </c>
      <c r="D11" s="61">
        <v>0</v>
      </c>
      <c r="E11" s="61">
        <v>10</v>
      </c>
      <c r="F11" s="61">
        <v>2000</v>
      </c>
      <c r="G11" s="61">
        <v>200</v>
      </c>
      <c r="H11" s="61">
        <v>30</v>
      </c>
    </row>
    <row r="12" spans="1:8" ht="24" x14ac:dyDescent="0.55000000000000004">
      <c r="A12" s="57" t="s">
        <v>68</v>
      </c>
      <c r="B12" s="61">
        <v>2</v>
      </c>
      <c r="C12" s="61">
        <v>5</v>
      </c>
      <c r="D12" s="61">
        <v>0</v>
      </c>
      <c r="E12" s="61">
        <v>5</v>
      </c>
      <c r="F12" s="61">
        <v>900</v>
      </c>
      <c r="G12" s="61">
        <v>180</v>
      </c>
      <c r="H12" s="61">
        <v>30</v>
      </c>
    </row>
    <row r="13" spans="1:8" ht="24" x14ac:dyDescent="0.55000000000000004">
      <c r="A13" s="57" t="s">
        <v>71</v>
      </c>
      <c r="B13" s="61">
        <v>2</v>
      </c>
      <c r="C13" s="61">
        <v>2</v>
      </c>
      <c r="D13" s="61">
        <v>0</v>
      </c>
      <c r="E13" s="61">
        <v>2</v>
      </c>
      <c r="F13" s="61">
        <v>350</v>
      </c>
      <c r="G13" s="61">
        <v>175</v>
      </c>
      <c r="H13" s="61">
        <v>30</v>
      </c>
    </row>
    <row r="14" spans="1:8" ht="24" x14ac:dyDescent="0.55000000000000004">
      <c r="A14" s="64"/>
      <c r="B14" s="65"/>
      <c r="C14" s="65"/>
      <c r="D14" s="65"/>
      <c r="E14" s="65"/>
      <c r="F14" s="65"/>
      <c r="G14" s="65"/>
      <c r="H14" s="65"/>
    </row>
    <row r="15" spans="1:8" ht="24" x14ac:dyDescent="0.55000000000000004">
      <c r="A15" s="64"/>
      <c r="B15" s="65"/>
      <c r="C15" s="65"/>
      <c r="D15" s="65"/>
      <c r="E15" s="65"/>
      <c r="F15" s="65"/>
      <c r="G15" s="65"/>
      <c r="H15" s="65"/>
    </row>
    <row r="16" spans="1:8" ht="24" x14ac:dyDescent="0.55000000000000004">
      <c r="A16" s="64"/>
      <c r="B16" s="65"/>
      <c r="C16" s="65"/>
      <c r="D16" s="65"/>
      <c r="E16" s="65"/>
      <c r="F16" s="65"/>
      <c r="G16" s="65"/>
      <c r="H16" s="65"/>
    </row>
    <row r="17" spans="1:8" ht="24" x14ac:dyDescent="0.55000000000000004">
      <c r="A17" s="64"/>
      <c r="B17" s="65"/>
      <c r="C17" s="65"/>
      <c r="D17" s="65"/>
      <c r="E17" s="65"/>
      <c r="F17" s="65"/>
      <c r="G17" s="65"/>
      <c r="H17" s="65"/>
    </row>
    <row r="19" spans="1:8" ht="24" x14ac:dyDescent="0.55000000000000004">
      <c r="A19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FB9B9-140B-4B8C-A95C-DCDBDEBEFE4C}">
  <sheetPr>
    <tabColor rgb="FF92D050"/>
  </sheetPr>
  <dimension ref="A1:H15"/>
  <sheetViews>
    <sheetView showGridLines="0" topLeftCell="A4" workbookViewId="0">
      <selection activeCell="B9" sqref="B9:H9"/>
    </sheetView>
  </sheetViews>
  <sheetFormatPr defaultColWidth="9" defaultRowHeight="23.25" x14ac:dyDescent="0.5"/>
  <cols>
    <col min="1" max="1" width="12.375" style="51" customWidth="1"/>
    <col min="2" max="2" width="9.25" style="51" customWidth="1"/>
    <col min="3" max="3" width="8.375" style="51" customWidth="1"/>
    <col min="4" max="4" width="10.375" style="51" bestFit="1" customWidth="1"/>
    <col min="5" max="5" width="11" style="51" bestFit="1" customWidth="1"/>
    <col min="6" max="6" width="14.25" style="51" customWidth="1"/>
    <col min="7" max="7" width="11.125" style="51" bestFit="1" customWidth="1"/>
    <col min="8" max="8" width="13.75" style="51" customWidth="1"/>
    <col min="9" max="16384" width="9" style="51"/>
  </cols>
  <sheetData>
    <row r="1" spans="1:8" x14ac:dyDescent="0.5">
      <c r="A1" s="105" t="s">
        <v>47</v>
      </c>
      <c r="B1" s="106"/>
      <c r="C1" s="106"/>
      <c r="D1" s="106"/>
      <c r="E1" s="106"/>
      <c r="F1" s="106"/>
      <c r="G1" s="106"/>
      <c r="H1" s="106"/>
    </row>
    <row r="2" spans="1:8" x14ac:dyDescent="0.5">
      <c r="A2" s="105" t="s">
        <v>80</v>
      </c>
      <c r="B2" s="106"/>
      <c r="C2" s="106"/>
      <c r="D2" s="106"/>
      <c r="E2" s="106"/>
      <c r="F2" s="106"/>
      <c r="G2" s="106"/>
      <c r="H2" s="106"/>
    </row>
    <row r="3" spans="1:8" x14ac:dyDescent="0.5">
      <c r="A3" s="105" t="s">
        <v>59</v>
      </c>
      <c r="B3" s="106"/>
      <c r="C3" s="106"/>
      <c r="D3" s="106"/>
      <c r="E3" s="106"/>
      <c r="F3" s="106"/>
      <c r="G3" s="106"/>
      <c r="H3" s="106"/>
    </row>
    <row r="4" spans="1:8" x14ac:dyDescent="0.5">
      <c r="A4" s="107" t="s">
        <v>57</v>
      </c>
      <c r="B4" s="106"/>
      <c r="C4" s="106"/>
      <c r="D4" s="106"/>
      <c r="E4" s="106"/>
      <c r="F4" s="106"/>
      <c r="G4" s="106"/>
      <c r="H4" s="106"/>
    </row>
    <row r="5" spans="1:8" x14ac:dyDescent="0.5">
      <c r="A5" s="105"/>
      <c r="B5" s="106"/>
      <c r="C5" s="106"/>
      <c r="D5" s="106"/>
      <c r="E5" s="106"/>
      <c r="F5" s="106"/>
      <c r="G5" s="106"/>
      <c r="H5" s="106"/>
    </row>
    <row r="6" spans="1:8" x14ac:dyDescent="0.5">
      <c r="A6" s="102" t="s">
        <v>23</v>
      </c>
      <c r="B6" s="108" t="s">
        <v>1</v>
      </c>
      <c r="C6" s="108" t="s">
        <v>48</v>
      </c>
      <c r="D6" s="108" t="s">
        <v>49</v>
      </c>
      <c r="E6" s="108" t="s">
        <v>50</v>
      </c>
      <c r="F6" s="108" t="s">
        <v>51</v>
      </c>
      <c r="G6" s="108" t="s">
        <v>52</v>
      </c>
      <c r="H6" s="108" t="s">
        <v>53</v>
      </c>
    </row>
    <row r="7" spans="1:8" x14ac:dyDescent="0.5">
      <c r="A7" s="103"/>
      <c r="B7" s="109"/>
      <c r="C7" s="109"/>
      <c r="D7" s="109"/>
      <c r="E7" s="109"/>
      <c r="F7" s="109"/>
      <c r="G7" s="109"/>
      <c r="H7" s="109"/>
    </row>
    <row r="8" spans="1:8" x14ac:dyDescent="0.5">
      <c r="A8" s="104"/>
      <c r="B8" s="110"/>
      <c r="C8" s="110"/>
      <c r="D8" s="110"/>
      <c r="E8" s="110"/>
      <c r="F8" s="110"/>
      <c r="G8" s="110"/>
      <c r="H8" s="110"/>
    </row>
    <row r="9" spans="1:8" ht="24" x14ac:dyDescent="0.55000000000000004">
      <c r="A9" s="66" t="s">
        <v>60</v>
      </c>
      <c r="B9" s="67">
        <f>B10+B11+B12+B13</f>
        <v>27</v>
      </c>
      <c r="C9" s="67">
        <f t="shared" ref="C9:F9" si="0">C10+C11+C12+C13</f>
        <v>37</v>
      </c>
      <c r="D9" s="67">
        <f t="shared" si="0"/>
        <v>0</v>
      </c>
      <c r="E9" s="67">
        <f t="shared" si="0"/>
        <v>37</v>
      </c>
      <c r="F9" s="67">
        <f t="shared" si="0"/>
        <v>7400</v>
      </c>
      <c r="G9" s="67">
        <v>200</v>
      </c>
      <c r="H9" s="67">
        <v>30</v>
      </c>
    </row>
    <row r="10" spans="1:8" ht="24" x14ac:dyDescent="0.55000000000000004">
      <c r="A10" s="57" t="s">
        <v>65</v>
      </c>
      <c r="B10" s="61">
        <v>10</v>
      </c>
      <c r="C10" s="61">
        <v>20</v>
      </c>
      <c r="D10" s="61">
        <v>0</v>
      </c>
      <c r="E10" s="61">
        <v>20</v>
      </c>
      <c r="F10" s="61">
        <v>4000</v>
      </c>
      <c r="G10" s="61">
        <v>200</v>
      </c>
      <c r="H10" s="61">
        <v>30</v>
      </c>
    </row>
    <row r="11" spans="1:8" ht="24" x14ac:dyDescent="0.55000000000000004">
      <c r="A11" s="57" t="s">
        <v>66</v>
      </c>
      <c r="B11" s="61">
        <v>10</v>
      </c>
      <c r="C11" s="61">
        <v>10</v>
      </c>
      <c r="D11" s="61">
        <v>0</v>
      </c>
      <c r="E11" s="61">
        <v>10</v>
      </c>
      <c r="F11" s="61">
        <v>2000</v>
      </c>
      <c r="G11" s="61">
        <v>200</v>
      </c>
      <c r="H11" s="61">
        <v>30</v>
      </c>
    </row>
    <row r="12" spans="1:8" ht="24" x14ac:dyDescent="0.55000000000000004">
      <c r="A12" s="57" t="s">
        <v>68</v>
      </c>
      <c r="B12" s="61">
        <v>5</v>
      </c>
      <c r="C12" s="61">
        <v>5</v>
      </c>
      <c r="D12" s="61">
        <v>0</v>
      </c>
      <c r="E12" s="61">
        <v>5</v>
      </c>
      <c r="F12" s="61">
        <v>1000</v>
      </c>
      <c r="G12" s="61">
        <v>200</v>
      </c>
      <c r="H12" s="61">
        <v>30</v>
      </c>
    </row>
    <row r="13" spans="1:8" ht="24" x14ac:dyDescent="0.55000000000000004">
      <c r="A13" s="57" t="s">
        <v>71</v>
      </c>
      <c r="B13" s="61">
        <v>2</v>
      </c>
      <c r="C13" s="61">
        <v>2</v>
      </c>
      <c r="D13" s="61">
        <v>0</v>
      </c>
      <c r="E13" s="61">
        <v>2</v>
      </c>
      <c r="F13" s="61">
        <v>400</v>
      </c>
      <c r="G13" s="61">
        <v>200</v>
      </c>
      <c r="H13" s="61">
        <v>30</v>
      </c>
    </row>
    <row r="15" spans="1:8" ht="24" x14ac:dyDescent="0.55000000000000004">
      <c r="A15" s="50" t="s">
        <v>75</v>
      </c>
    </row>
  </sheetData>
  <mergeCells count="13">
    <mergeCell ref="F6:F8"/>
    <mergeCell ref="G6:G8"/>
    <mergeCell ref="H6:H8"/>
    <mergeCell ref="A1:H1"/>
    <mergeCell ref="A2:H2"/>
    <mergeCell ref="A3:H3"/>
    <mergeCell ref="A4:H4"/>
    <mergeCell ref="A5:H5"/>
    <mergeCell ref="A6:A8"/>
    <mergeCell ref="B6:B8"/>
    <mergeCell ref="C6:C8"/>
    <mergeCell ref="D6:D8"/>
    <mergeCell ref="E6:E8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21</vt:i4>
      </vt:variant>
    </vt:vector>
  </HeadingPairs>
  <TitlesOfParts>
    <vt:vector size="21" baseType="lpstr">
      <vt:lpstr>ปก</vt:lpstr>
      <vt:lpstr>สารบัญ </vt:lpstr>
      <vt:lpstr>รวมพืชอายุสั้น 66</vt:lpstr>
      <vt:lpstr>รวมพืชอายุยาว 66</vt:lpstr>
      <vt:lpstr>ข้าวนาปี</vt:lpstr>
      <vt:lpstr>มันสำปะหลัง</vt:lpstr>
      <vt:lpstr>ข้าวโพดเลี้ยงสัตว์</vt:lpstr>
      <vt:lpstr>ถั่วพร้า</vt:lpstr>
      <vt:lpstr>ปอเทือง</vt:lpstr>
      <vt:lpstr>ถั่วเขียวผิวมัน</vt:lpstr>
      <vt:lpstr>ข้าวโพดฝักสด</vt:lpstr>
      <vt:lpstr>ถั่วฝักยาว</vt:lpstr>
      <vt:lpstr>แตงโมเนื้อ</vt:lpstr>
      <vt:lpstr>ฟักทอง</vt:lpstr>
      <vt:lpstr>พริกชี้ฟ้าแดง</vt:lpstr>
      <vt:lpstr>คะน้า</vt:lpstr>
      <vt:lpstr>กวางตุ้ง</vt:lpstr>
      <vt:lpstr>ผักบุ้งจีน</vt:lpstr>
      <vt:lpstr>ทุเรียน</vt:lpstr>
      <vt:lpstr>ยางพารา</vt:lpstr>
      <vt:lpstr>ปาล์มน้ำมัน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DOAE-0355-2564</dc:creator>
  <cp:lastModifiedBy>admin</cp:lastModifiedBy>
  <cp:lastPrinted>2022-09-06T06:32:53Z</cp:lastPrinted>
  <dcterms:created xsi:type="dcterms:W3CDTF">2022-07-12T08:33:45Z</dcterms:created>
  <dcterms:modified xsi:type="dcterms:W3CDTF">2024-03-02T09:49:37Z</dcterms:modified>
</cp:coreProperties>
</file>